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linkmobile.sharepoint.com/sites/groupfinance/Shared Documents/Link Konsern/2024/Q2 Reporting/"/>
    </mc:Choice>
  </mc:AlternateContent>
  <xr:revisionPtr revIDLastSave="219" documentId="8_{3D96DB0F-2395-459D-9EA9-3686E85CAB3D}" xr6:coauthVersionLast="47" xr6:coauthVersionMax="47" xr10:uidLastSave="{F321852C-9301-43C1-B803-DC5E35307AAD}"/>
  <bookViews>
    <workbookView xWindow="-38520" yWindow="-705" windowWidth="38640" windowHeight="21240" activeTab="3" xr2:uid="{00000000-000D-0000-FFFF-FFFF00000000}"/>
  </bookViews>
  <sheets>
    <sheet name="PnL" sheetId="1" r:id="rId1"/>
    <sheet name="BS" sheetId="6" r:id="rId2"/>
    <sheet name="CF" sheetId="5" r:id="rId3"/>
    <sheet name="Segment"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1" i="5" l="1"/>
  <c r="K30" i="5"/>
  <c r="K20" i="5"/>
  <c r="K44" i="5" s="1"/>
  <c r="K48" i="5" s="1"/>
  <c r="O38" i="1"/>
  <c r="N38" i="1"/>
  <c r="K38" i="1"/>
  <c r="J38" i="1"/>
  <c r="K17" i="1"/>
  <c r="M42" i="5" l="1"/>
  <c r="M38" i="5"/>
  <c r="E17" i="5"/>
  <c r="E8" i="5"/>
  <c r="M20" i="5"/>
  <c r="N20" i="5"/>
  <c r="O20" i="5"/>
  <c r="C20" i="5"/>
  <c r="D20" i="5"/>
  <c r="F20" i="5"/>
  <c r="G20" i="5"/>
  <c r="H20" i="5"/>
  <c r="I20" i="5"/>
  <c r="J20" i="5"/>
  <c r="B20" i="5"/>
  <c r="E41" i="5"/>
  <c r="D41" i="5"/>
  <c r="C41" i="5"/>
  <c r="B41" i="5"/>
  <c r="B30" i="5"/>
  <c r="C30" i="5"/>
  <c r="D30" i="5"/>
  <c r="E30" i="5"/>
  <c r="B44" i="5" l="1"/>
  <c r="B48" i="5" s="1"/>
  <c r="D44" i="5"/>
  <c r="D48" i="5" s="1"/>
  <c r="C44" i="5"/>
  <c r="C48" i="5" s="1"/>
  <c r="E20" i="5"/>
  <c r="E44" i="5" l="1"/>
  <c r="E48" i="5" l="1"/>
  <c r="M41" i="5" l="1"/>
  <c r="M30" i="5"/>
  <c r="M28" i="1"/>
  <c r="M44" i="5" l="1"/>
  <c r="O41" i="5"/>
  <c r="O30" i="5"/>
  <c r="N41" i="5"/>
  <c r="N30" i="5"/>
  <c r="F41" i="5"/>
  <c r="G41" i="5"/>
  <c r="H41" i="5"/>
  <c r="I41" i="5"/>
  <c r="J41" i="5"/>
  <c r="F30" i="5"/>
  <c r="G30" i="5"/>
  <c r="H30" i="5"/>
  <c r="I30" i="5"/>
  <c r="J30" i="5"/>
  <c r="H42" i="6"/>
  <c r="H44" i="6" s="1"/>
  <c r="H46" i="6" s="1"/>
  <c r="G42" i="6"/>
  <c r="G34" i="6"/>
  <c r="I34" i="6"/>
  <c r="I46" i="6" s="1"/>
  <c r="H15" i="6"/>
  <c r="H21" i="6"/>
  <c r="G21" i="6"/>
  <c r="G15" i="6"/>
  <c r="N44" i="5" l="1"/>
  <c r="G44" i="5"/>
  <c r="G48" i="5" s="1"/>
  <c r="F44" i="5"/>
  <c r="F48" i="5" s="1"/>
  <c r="J44" i="5"/>
  <c r="J48" i="5" s="1"/>
  <c r="O44" i="5"/>
  <c r="O48" i="5" s="1"/>
  <c r="I44" i="5"/>
  <c r="I48" i="5" s="1"/>
  <c r="H44" i="5"/>
  <c r="H48" i="5" s="1"/>
  <c r="M48" i="5"/>
  <c r="G23" i="6"/>
  <c r="N48" i="5"/>
  <c r="G44" i="6"/>
  <c r="G46" i="6" s="1"/>
  <c r="H23" i="6"/>
  <c r="J42" i="6" l="1"/>
  <c r="J34" i="6"/>
  <c r="J27" i="6"/>
  <c r="J15" i="6"/>
  <c r="J21" i="6"/>
  <c r="J44" i="6" l="1"/>
  <c r="J46" i="6" s="1"/>
  <c r="J23" i="6"/>
  <c r="O17" i="1" l="1"/>
  <c r="J17" i="1"/>
  <c r="I38" i="1" l="1"/>
  <c r="C7" i="1" l="1"/>
  <c r="C14" i="1"/>
  <c r="G14" i="1"/>
  <c r="F14" i="1"/>
  <c r="G7" i="1"/>
  <c r="F7" i="1"/>
  <c r="D14" i="1"/>
  <c r="E14" i="1"/>
  <c r="E7" i="1"/>
  <c r="D7" i="1"/>
  <c r="G38" i="1" l="1"/>
  <c r="H7" i="1" l="1"/>
  <c r="H38" i="1"/>
  <c r="H14" i="1"/>
  <c r="M14" i="1" l="1"/>
  <c r="M7" i="1"/>
  <c r="B14" i="1" l="1"/>
  <c r="B7" i="1"/>
  <c r="M38" i="1" l="1"/>
</calcChain>
</file>

<file path=xl/sharedStrings.xml><?xml version="1.0" encoding="utf-8"?>
<sst xmlns="http://schemas.openxmlformats.org/spreadsheetml/2006/main" count="187" uniqueCount="131">
  <si>
    <t>LINK Mobility</t>
  </si>
  <si>
    <t>Amounts in Thousands NOK</t>
  </si>
  <si>
    <t>Income statement</t>
  </si>
  <si>
    <t>Q1'22</t>
  </si>
  <si>
    <t>Q2'22</t>
  </si>
  <si>
    <t>Q3'22</t>
  </si>
  <si>
    <t>Q4'22</t>
  </si>
  <si>
    <t>Q1'23</t>
  </si>
  <si>
    <t>Q2'23</t>
  </si>
  <si>
    <t>Q3'23</t>
  </si>
  <si>
    <t>REVENUE</t>
  </si>
  <si>
    <t>Total operating revenue</t>
  </si>
  <si>
    <t>Direct cost of services rendered</t>
  </si>
  <si>
    <t>Gross profit</t>
  </si>
  <si>
    <t>Payroll and related expenses</t>
  </si>
  <si>
    <t>Other operating expenses</t>
  </si>
  <si>
    <t>Adjusted EBITDA</t>
  </si>
  <si>
    <t>Restructuring cost</t>
  </si>
  <si>
    <t>Share based compensation</t>
  </si>
  <si>
    <t>Expenses related to acquisitions</t>
  </si>
  <si>
    <t>Total</t>
  </si>
  <si>
    <t>EBITDA</t>
  </si>
  <si>
    <t>Depreciation and amortization</t>
  </si>
  <si>
    <t>Impairment of intangible assets and goodwill</t>
  </si>
  <si>
    <t>Operating profit (loss)</t>
  </si>
  <si>
    <t>Net currency exchange gains (losses)</t>
  </si>
  <si>
    <t>Net interest expenses</t>
  </si>
  <si>
    <t>Net other financial expenses</t>
  </si>
  <si>
    <t>Net financial income (expense)</t>
  </si>
  <si>
    <t>Profit (loss) before income tax</t>
  </si>
  <si>
    <t>Income tax</t>
  </si>
  <si>
    <t>Profit (loss) from continuing operations</t>
  </si>
  <si>
    <t>Profit (loss) from discontinued operations</t>
  </si>
  <si>
    <t>Profit (loss) for the period</t>
  </si>
  <si>
    <t>(Loss) profit attributable to:</t>
  </si>
  <si>
    <t>Owners of the company</t>
  </si>
  <si>
    <t>Earnings per share (NOK/share):</t>
  </si>
  <si>
    <t>Financial position</t>
  </si>
  <si>
    <t>Assets</t>
  </si>
  <si>
    <t>Non-current assets</t>
  </si>
  <si>
    <t>Goodwill</t>
  </si>
  <si>
    <t>Other intangible assets</t>
  </si>
  <si>
    <t>Right-of-use-assets</t>
  </si>
  <si>
    <t>Equipment and fixtures</t>
  </si>
  <si>
    <t>Deferred tax assets</t>
  </si>
  <si>
    <t>Other non-current assets</t>
  </si>
  <si>
    <t>Current assets</t>
  </si>
  <si>
    <t>Trade and other receivables</t>
  </si>
  <si>
    <t>Cash and cash equivalents</t>
  </si>
  <si>
    <t>Total assets</t>
  </si>
  <si>
    <t>Equity &amp; Liabilities</t>
  </si>
  <si>
    <t>Shareholders equity</t>
  </si>
  <si>
    <t>Total equity</t>
  </si>
  <si>
    <t>Long-term liabilities</t>
  </si>
  <si>
    <t>Long-term borrowings</t>
  </si>
  <si>
    <t>Lease liabilities</t>
  </si>
  <si>
    <t>Deferred tax liabilities</t>
  </si>
  <si>
    <t>Other long-term liabilities</t>
  </si>
  <si>
    <t>Total non-current liabilities</t>
  </si>
  <si>
    <t>Short-term liabilities:</t>
  </si>
  <si>
    <t>Short-term borrowings</t>
  </si>
  <si>
    <t>Trade and other payables</t>
  </si>
  <si>
    <t>Tax payable</t>
  </si>
  <si>
    <t>Total current liabilities</t>
  </si>
  <si>
    <t>Total liabilities</t>
  </si>
  <si>
    <t>Total liabilities and equity</t>
  </si>
  <si>
    <t xml:space="preserve">LINK Mobility </t>
  </si>
  <si>
    <t>Cash flow statement</t>
  </si>
  <si>
    <t>Net cash flows from operating activities</t>
  </si>
  <si>
    <t>Adjustments for:</t>
  </si>
  <si>
    <t>Taxes paid</t>
  </si>
  <si>
    <t>Finance income (expense)</t>
  </si>
  <si>
    <t>Employee benefit - share based payments</t>
  </si>
  <si>
    <t>Net losses (gains) from disposals</t>
  </si>
  <si>
    <t>Change in other provisions</t>
  </si>
  <si>
    <t>Change in trade and other receivables</t>
  </si>
  <si>
    <t>Change in trade and other payables</t>
  </si>
  <si>
    <t>Net cash flows from investing activities</t>
  </si>
  <si>
    <t>Payment for equipment and fixtures</t>
  </si>
  <si>
    <t>Payment for intangible assets</t>
  </si>
  <si>
    <t>Payment for acquisition of subsidiary, net of cash acquired</t>
  </si>
  <si>
    <t>Disposal of subsidiary</t>
  </si>
  <si>
    <t>Purchase price adjustment subsidiary</t>
  </si>
  <si>
    <t>Proceeds on issue of shares</t>
  </si>
  <si>
    <t>Repayment of equity</t>
  </si>
  <si>
    <t>Proceeds from borrowings</t>
  </si>
  <si>
    <t>Repayment of borrowings</t>
  </si>
  <si>
    <t>Interest paid</t>
  </si>
  <si>
    <t>Principal elements of lease payments</t>
  </si>
  <si>
    <t>Net cash flows from financing activities</t>
  </si>
  <si>
    <t>Effect of foreign exchange rate changes</t>
  </si>
  <si>
    <t>Cash and equivalents at beginning of period</t>
  </si>
  <si>
    <t>Northern Europe</t>
  </si>
  <si>
    <t>Central Europe</t>
  </si>
  <si>
    <t>Western Europe</t>
  </si>
  <si>
    <t>Global Messaging</t>
  </si>
  <si>
    <t>Adj. EBITDA</t>
  </si>
  <si>
    <t>Group OPEX</t>
  </si>
  <si>
    <t>Short-term liabilities held as available for sale</t>
  </si>
  <si>
    <t>Q4'23</t>
  </si>
  <si>
    <t>Current assets held as available for sale</t>
  </si>
  <si>
    <t>Investment in bonds</t>
  </si>
  <si>
    <t>Q1'24</t>
  </si>
  <si>
    <t>Profit (loss) before income tax from continuing operations</t>
  </si>
  <si>
    <t>Net cash flows from operating activities from continuing operations</t>
  </si>
  <si>
    <t>Net cash flows from operating activities from discontinued operations</t>
  </si>
  <si>
    <t>Net cash flows from investing activities from continuing operations</t>
  </si>
  <si>
    <t>Net cash flows from investing activities from discontinued operations</t>
  </si>
  <si>
    <t>Net cash flows from financing activities from continuing operations</t>
  </si>
  <si>
    <t>Net cash flows from financing activities from discontinued operations</t>
  </si>
  <si>
    <t>Net change in cash and cash equivalents</t>
  </si>
  <si>
    <t>Less: Cash and equivalents at end of the period (held for sale)</t>
  </si>
  <si>
    <t>Cash and equivalents at end of the period from continuing operations</t>
  </si>
  <si>
    <t>Diluted (loss) earnings per share from discontinued operations</t>
  </si>
  <si>
    <t>Diluted (loss) earnings per share from continuing operations</t>
  </si>
  <si>
    <t>Basic earnings (loss) per share from continuing operations</t>
  </si>
  <si>
    <t>Basic earnings (loss) per share from discontinued operations</t>
  </si>
  <si>
    <t>Basic earnings (loss) per share from total operations*</t>
  </si>
  <si>
    <t>Diluted earnings (loss) per share from total operations*</t>
  </si>
  <si>
    <t>YTD 2024</t>
  </si>
  <si>
    <t>YTD 2022</t>
  </si>
  <si>
    <t>YTD 2023</t>
  </si>
  <si>
    <t>NOTE: Following the divestiture of Message Broadcast LLC, completed on January 3rd, 2024, the US subsidiary is reported as discontinued operations in the profit and loss statement. All figures presented above are otherwise exclusive of Message Broadcast LLC.
Both basic earnings (loss) per share from total operations and diluted earnings (loss) per share from total operations are inclusive Message Broadcast LLC.</t>
  </si>
  <si>
    <t>NOTE: Following the divestiture of Message Broadcast LLC, completed on January 3rd, 2024, the US subsidiary is reported as assets or liabilities held as available for sale in the balance sheet in FY2023. All figures presented above for FY2023 are otherwise exclusive of Message Broadcast LLC.</t>
  </si>
  <si>
    <t>NOTE: Following the divestiture of Message Broadcast LLC, completed on January 3rd, 2024, the US subsidiary is reported as a separate line in each of the categories presented in the statement of cash flow. All figures presented above are otherwise exclusive of Message Broadcast LLC.</t>
  </si>
  <si>
    <t>NOTE: Following the divestiture of Message Broadcast LLC, completed on January 3rd, 2024, all figures presented above are exclusive of Message Broadcast LLC.</t>
  </si>
  <si>
    <t>Segment reporting*</t>
  </si>
  <si>
    <t xml:space="preserve">* Beginning in the first quarter 2024, the Netherlands as a CGU has been moved from Central to Western Europe following an internal reorganization. All historical segment financials are presented to reflect this change.  </t>
  </si>
  <si>
    <t>FY 2022</t>
  </si>
  <si>
    <t>FY 2023</t>
  </si>
  <si>
    <t>Q2'24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</si>
</sst>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 #,##0_ ;_ * \-#,##0_ ;_ * &quot;-&quot;??_ ;_ @_ "/>
    <numFmt numFmtId="166" formatCode="#,##0_ ;\-#,##0\ "/>
    <numFmt numFmtId="167" formatCode="#,##0.000"/>
    <numFmt numFmtId="168" formatCode="0.0\ %"/>
    <numFmt numFmtId="169" formatCode="_ * #,##0.000000000_ ;_ * \-#,##0.000000000_ ;_ * &quot;-&quot;??_ ;_ @_ "/>
    <numFmt numFmtId="170" formatCode="_ * #,##0.00_ ;_ * \-#,##0.00_ ;_ * &quot;-&quot;??_ ;_ @_ "/>
  </numFmts>
  <fonts count="20" x14ac:knownFonts="1">
    <font>
      <sz val="11"/>
      <color theme="1"/>
      <name val="Calibri"/>
      <family val="2"/>
      <scheme val="minor"/>
    </font>
    <font>
      <sz val="11"/>
      <color indexed="8"/>
      <name val="Calibri"/>
      <family val="2"/>
    </font>
    <font>
      <sz val="18"/>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font>
    <font>
      <b/>
      <sz val="9"/>
      <color rgb="FF000000"/>
      <name val="Arial"/>
      <family val="2"/>
    </font>
    <font>
      <b/>
      <sz val="14"/>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sz val="10"/>
      <color rgb="FF000000"/>
      <name val="Calibri"/>
      <family val="2"/>
      <scheme val="minor"/>
    </font>
    <font>
      <b/>
      <sz val="10"/>
      <color rgb="FF000000"/>
      <name val="Calibri"/>
      <family val="2"/>
      <scheme val="minor"/>
    </font>
    <font>
      <sz val="10"/>
      <color rgb="FFFF0000"/>
      <name val="Calibri"/>
      <family val="2"/>
      <scheme val="minor"/>
    </font>
    <font>
      <b/>
      <sz val="10"/>
      <color theme="0"/>
      <name val="Calibri"/>
      <family val="2"/>
      <scheme val="minor"/>
    </font>
    <font>
      <b/>
      <sz val="18"/>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rgb="FF007B9B"/>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applyFont="0" applyFill="0" applyBorder="0" applyAlignment="0" applyProtection="0"/>
    <xf numFmtId="164" fontId="7" fillId="0" borderId="0" applyFont="0" applyFill="0" applyBorder="0" applyAlignment="0" applyProtection="0"/>
    <xf numFmtId="0" fontId="8" fillId="0" borderId="0"/>
    <xf numFmtId="9" fontId="7" fillId="0" borderId="0" applyFont="0" applyFill="0" applyBorder="0" applyAlignment="0" applyProtection="0"/>
  </cellStyleXfs>
  <cellXfs count="87">
    <xf numFmtId="0" fontId="0" fillId="0" borderId="0" xfId="0"/>
    <xf numFmtId="3" fontId="0" fillId="0" borderId="0" xfId="0" applyNumberForma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3" fontId="5" fillId="0" borderId="0" xfId="0" applyNumberFormat="1" applyFont="1" applyAlignment="1">
      <alignment horizontal="right"/>
    </xf>
    <xf numFmtId="3" fontId="6" fillId="0" borderId="0" xfId="0" applyNumberFormat="1" applyFont="1" applyAlignment="1">
      <alignment horizontal="right"/>
    </xf>
    <xf numFmtId="0" fontId="9" fillId="3" borderId="0" xfId="3" applyFont="1" applyFill="1"/>
    <xf numFmtId="165" fontId="5" fillId="0" borderId="0" xfId="0" applyNumberFormat="1" applyFont="1" applyAlignment="1">
      <alignment horizontal="right"/>
    </xf>
    <xf numFmtId="165" fontId="5" fillId="0" borderId="0" xfId="0" applyNumberFormat="1" applyFont="1"/>
    <xf numFmtId="0" fontId="10" fillId="0" borderId="0" xfId="0" applyFont="1" applyAlignment="1">
      <alignment horizontal="center"/>
    </xf>
    <xf numFmtId="0" fontId="11" fillId="0" borderId="0" xfId="0" applyFont="1"/>
    <xf numFmtId="0" fontId="12" fillId="0" borderId="0" xfId="0" applyFont="1"/>
    <xf numFmtId="0" fontId="10" fillId="0" borderId="0" xfId="0" applyFont="1"/>
    <xf numFmtId="0" fontId="6" fillId="0" borderId="0" xfId="0" applyFont="1" applyAlignment="1">
      <alignment horizontal="center"/>
    </xf>
    <xf numFmtId="0" fontId="3" fillId="0" borderId="0" xfId="0" applyFont="1" applyAlignment="1">
      <alignment horizontal="center"/>
    </xf>
    <xf numFmtId="0" fontId="6" fillId="4" borderId="0" xfId="0" applyFont="1" applyFill="1"/>
    <xf numFmtId="3" fontId="6" fillId="4" borderId="0" xfId="0" applyNumberFormat="1" applyFont="1" applyFill="1" applyAlignment="1">
      <alignment horizontal="right"/>
    </xf>
    <xf numFmtId="0" fontId="0" fillId="0" borderId="0" xfId="0" applyAlignment="1">
      <alignment horizontal="left"/>
    </xf>
    <xf numFmtId="0" fontId="4" fillId="0" borderId="0" xfId="0" applyFont="1" applyAlignment="1">
      <alignment horizontal="left"/>
    </xf>
    <xf numFmtId="0" fontId="5" fillId="0" borderId="0" xfId="0" applyFont="1" applyAlignment="1">
      <alignment horizontal="left"/>
    </xf>
    <xf numFmtId="0" fontId="14" fillId="3" borderId="0" xfId="3" applyFont="1" applyFill="1"/>
    <xf numFmtId="165" fontId="5" fillId="3" borderId="0" xfId="2" applyNumberFormat="1" applyFont="1" applyFill="1" applyBorder="1"/>
    <xf numFmtId="166" fontId="5" fillId="3" borderId="0" xfId="2" applyNumberFormat="1" applyFont="1" applyFill="1" applyBorder="1"/>
    <xf numFmtId="3" fontId="5" fillId="0" borderId="0" xfId="0" applyNumberFormat="1" applyFont="1"/>
    <xf numFmtId="0" fontId="15" fillId="3" borderId="0" xfId="3" applyFont="1" applyFill="1"/>
    <xf numFmtId="165" fontId="6" fillId="0" borderId="0" xfId="2" applyNumberFormat="1" applyFont="1" applyFill="1" applyBorder="1"/>
    <xf numFmtId="165" fontId="6" fillId="3" borderId="0" xfId="2" applyNumberFormat="1" applyFont="1" applyFill="1" applyBorder="1"/>
    <xf numFmtId="165" fontId="6" fillId="0" borderId="0" xfId="0" applyNumberFormat="1" applyFont="1"/>
    <xf numFmtId="0" fontId="15" fillId="3" borderId="0" xfId="3" applyFont="1" applyFill="1" applyAlignment="1">
      <alignment horizontal="left"/>
    </xf>
    <xf numFmtId="0" fontId="6" fillId="0" borderId="0" xfId="0" applyFont="1" applyAlignment="1">
      <alignment horizontal="left"/>
    </xf>
    <xf numFmtId="165" fontId="0" fillId="0" borderId="0" xfId="0" applyNumberFormat="1"/>
    <xf numFmtId="166" fontId="16" fillId="0" borderId="0" xfId="0" applyNumberFormat="1" applyFont="1"/>
    <xf numFmtId="0" fontId="3" fillId="3" borderId="0" xfId="0" applyFont="1" applyFill="1" applyAlignment="1">
      <alignment horizontal="center"/>
    </xf>
    <xf numFmtId="0" fontId="3" fillId="3" borderId="0" xfId="0" applyFont="1" applyFill="1"/>
    <xf numFmtId="0" fontId="5" fillId="3" borderId="0" xfId="0" applyFont="1" applyFill="1"/>
    <xf numFmtId="3" fontId="5" fillId="3" borderId="0" xfId="0" applyNumberFormat="1" applyFont="1" applyFill="1" applyAlignment="1">
      <alignment horizontal="right"/>
    </xf>
    <xf numFmtId="0" fontId="18" fillId="0" borderId="0" xfId="0" applyFont="1" applyAlignment="1">
      <alignment horizontal="left"/>
    </xf>
    <xf numFmtId="0" fontId="17" fillId="2" borderId="0" xfId="0" quotePrefix="1" applyFont="1" applyFill="1"/>
    <xf numFmtId="0" fontId="17" fillId="2" borderId="0" xfId="0" quotePrefix="1" applyFont="1" applyFill="1" applyAlignment="1">
      <alignment horizontal="right"/>
    </xf>
    <xf numFmtId="165" fontId="5" fillId="0" borderId="0" xfId="4" applyNumberFormat="1" applyFont="1" applyBorder="1"/>
    <xf numFmtId="0" fontId="15" fillId="4" borderId="0" xfId="3" applyFont="1" applyFill="1"/>
    <xf numFmtId="165" fontId="6" fillId="4" borderId="0" xfId="2" applyNumberFormat="1" applyFont="1" applyFill="1" applyBorder="1"/>
    <xf numFmtId="165" fontId="6" fillId="5" borderId="0" xfId="2" applyNumberFormat="1" applyFont="1" applyFill="1" applyBorder="1"/>
    <xf numFmtId="3" fontId="6" fillId="4" borderId="0" xfId="0" applyNumberFormat="1" applyFont="1" applyFill="1" applyAlignment="1">
      <alignment horizontal="left"/>
    </xf>
    <xf numFmtId="0" fontId="2" fillId="3" borderId="0" xfId="0" applyFont="1" applyFill="1"/>
    <xf numFmtId="0" fontId="17" fillId="3" borderId="0" xfId="0" quotePrefix="1" applyFont="1" applyFill="1"/>
    <xf numFmtId="165" fontId="5" fillId="3" borderId="0" xfId="0" applyNumberFormat="1" applyFont="1" applyFill="1"/>
    <xf numFmtId="0" fontId="0" fillId="3" borderId="0" xfId="0" applyFill="1"/>
    <xf numFmtId="0" fontId="17" fillId="2" borderId="0" xfId="0" quotePrefix="1" applyFont="1" applyFill="1" applyAlignment="1">
      <alignment horizontal="left"/>
    </xf>
    <xf numFmtId="0" fontId="10" fillId="3" borderId="0" xfId="0" applyFont="1" applyFill="1" applyAlignment="1">
      <alignment horizontal="center"/>
    </xf>
    <xf numFmtId="0" fontId="6" fillId="3" borderId="0" xfId="0" applyFont="1" applyFill="1" applyAlignment="1">
      <alignment horizontal="left"/>
    </xf>
    <xf numFmtId="0" fontId="6" fillId="3" borderId="0" xfId="0" applyFont="1" applyFill="1" applyAlignment="1">
      <alignment horizontal="center"/>
    </xf>
    <xf numFmtId="165" fontId="0" fillId="3" borderId="0" xfId="0" applyNumberFormat="1" applyFill="1"/>
    <xf numFmtId="165" fontId="16" fillId="3" borderId="0" xfId="2" applyNumberFormat="1" applyFont="1" applyFill="1" applyBorder="1"/>
    <xf numFmtId="3" fontId="6" fillId="3" borderId="0" xfId="0" applyNumberFormat="1" applyFont="1" applyFill="1" applyAlignment="1">
      <alignment horizontal="right"/>
    </xf>
    <xf numFmtId="3" fontId="0" fillId="3" borderId="0" xfId="0" applyNumberFormat="1" applyFill="1"/>
    <xf numFmtId="167" fontId="0" fillId="0" borderId="0" xfId="0" applyNumberFormat="1"/>
    <xf numFmtId="168" fontId="0" fillId="0" borderId="0" xfId="4" applyNumberFormat="1" applyFont="1"/>
    <xf numFmtId="168" fontId="0" fillId="0" borderId="0" xfId="0" applyNumberFormat="1"/>
    <xf numFmtId="0" fontId="17" fillId="3" borderId="0" xfId="0" quotePrefix="1" applyFont="1" applyFill="1" applyAlignment="1">
      <alignment horizontal="right"/>
    </xf>
    <xf numFmtId="0" fontId="18" fillId="0" borderId="0" xfId="0" applyFont="1"/>
    <xf numFmtId="0" fontId="4" fillId="0" borderId="0" xfId="0" applyFont="1" applyAlignment="1">
      <alignment horizontal="center"/>
    </xf>
    <xf numFmtId="0" fontId="19" fillId="0" borderId="0" xfId="0" applyFont="1"/>
    <xf numFmtId="165" fontId="19" fillId="0" borderId="0" xfId="0" applyNumberFormat="1" applyFont="1"/>
    <xf numFmtId="2" fontId="5" fillId="0" borderId="0" xfId="0" applyNumberFormat="1" applyFont="1"/>
    <xf numFmtId="0" fontId="15" fillId="0" borderId="0" xfId="3" applyFont="1"/>
    <xf numFmtId="0" fontId="14" fillId="0" borderId="0" xfId="3" applyFont="1"/>
    <xf numFmtId="0" fontId="5" fillId="0" borderId="0" xfId="0" quotePrefix="1" applyFont="1"/>
    <xf numFmtId="169" fontId="5" fillId="0" borderId="0" xfId="4" applyNumberFormat="1" applyFont="1" applyBorder="1"/>
    <xf numFmtId="3" fontId="16" fillId="0" borderId="0" xfId="0" applyNumberFormat="1" applyFont="1"/>
    <xf numFmtId="170" fontId="6" fillId="3" borderId="0" xfId="2" applyNumberFormat="1" applyFont="1" applyFill="1" applyBorder="1"/>
    <xf numFmtId="0" fontId="5" fillId="0" borderId="1" xfId="0"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5" fillId="0" borderId="9" xfId="0" applyFont="1"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9" fontId="0" fillId="0" borderId="0" xfId="4" applyFont="1"/>
  </cellXfs>
  <cellStyles count="5">
    <cellStyle name="Comma 7" xfId="1" xr:uid="{C2DB8A3B-B689-4911-977A-86362F356D00}"/>
    <cellStyle name="Komma" xfId="2" builtinId="3"/>
    <cellStyle name="Normal" xfId="0" builtinId="0"/>
    <cellStyle name="Normal 4" xfId="3" xr:uid="{AC7A327C-8A5A-4ECB-886C-EB9B262BE761}"/>
    <cellStyle name="Pros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53"/>
  <sheetViews>
    <sheetView showGridLines="0" topLeftCell="A13" workbookViewId="0">
      <selection activeCell="N35" sqref="N35"/>
    </sheetView>
  </sheetViews>
  <sheetFormatPr baseColWidth="10" defaultColWidth="8.85546875" defaultRowHeight="15" x14ac:dyDescent="0.25"/>
  <cols>
    <col min="1" max="1" width="55.28515625" bestFit="1" customWidth="1"/>
    <col min="2" max="4" width="10.140625" bestFit="1" customWidth="1"/>
    <col min="5" max="10" width="10.7109375" bestFit="1" customWidth="1"/>
    <col min="11" max="11" width="10.7109375" customWidth="1"/>
    <col min="13" max="15" width="10.7109375" bestFit="1" customWidth="1"/>
    <col min="16" max="16" width="9.7109375" bestFit="1" customWidth="1"/>
    <col min="17" max="19" width="12.85546875" bestFit="1" customWidth="1"/>
    <col min="20" max="20" width="9.42578125" bestFit="1" customWidth="1"/>
    <col min="21" max="22" width="12.28515625" bestFit="1" customWidth="1"/>
    <col min="23" max="26" width="9.42578125" bestFit="1" customWidth="1"/>
    <col min="27" max="27" width="12.28515625" bestFit="1" customWidth="1"/>
    <col min="28" max="28" width="12.85546875" bestFit="1" customWidth="1"/>
    <col min="29" max="29" width="9.42578125" bestFit="1" customWidth="1"/>
  </cols>
  <sheetData>
    <row r="1" spans="1:77" s="3" customFormat="1" ht="23.25" x14ac:dyDescent="0.35">
      <c r="A1" s="39" t="s">
        <v>0</v>
      </c>
      <c r="B1" s="2"/>
      <c r="C1" s="2"/>
      <c r="D1" s="2"/>
      <c r="E1" s="2"/>
      <c r="F1" s="2"/>
      <c r="G1" s="2"/>
      <c r="H1" s="2"/>
      <c r="I1" s="2"/>
      <c r="J1" s="2"/>
      <c r="K1" s="2"/>
      <c r="M1" s="2"/>
      <c r="N1" s="2"/>
    </row>
    <row r="2" spans="1:77" s="3" customFormat="1" ht="15.75" x14ac:dyDescent="0.25"/>
    <row r="3" spans="1:77" s="3" customFormat="1" ht="15.75" x14ac:dyDescent="0.25">
      <c r="A3" s="3" t="s">
        <v>1</v>
      </c>
    </row>
    <row r="4" spans="1:77" s="3" customFormat="1" ht="15.75" x14ac:dyDescent="0.25">
      <c r="A4" s="51" t="s">
        <v>2</v>
      </c>
      <c r="B4" s="41" t="s">
        <v>3</v>
      </c>
      <c r="C4" s="41" t="s">
        <v>4</v>
      </c>
      <c r="D4" s="41" t="s">
        <v>5</v>
      </c>
      <c r="E4" s="41" t="s">
        <v>6</v>
      </c>
      <c r="F4" s="41" t="s">
        <v>7</v>
      </c>
      <c r="G4" s="41" t="s">
        <v>8</v>
      </c>
      <c r="H4" s="41" t="s">
        <v>9</v>
      </c>
      <c r="I4" s="41" t="s">
        <v>99</v>
      </c>
      <c r="J4" s="41" t="s">
        <v>102</v>
      </c>
      <c r="K4" s="41" t="s">
        <v>130</v>
      </c>
      <c r="M4" s="41" t="s">
        <v>128</v>
      </c>
      <c r="N4" s="41" t="s">
        <v>129</v>
      </c>
      <c r="O4" s="41" t="s">
        <v>119</v>
      </c>
    </row>
    <row r="5" spans="1:77" s="3" customFormat="1" ht="15.75" x14ac:dyDescent="0.25">
      <c r="A5" s="6" t="s">
        <v>10</v>
      </c>
      <c r="B5" s="5"/>
      <c r="C5" s="5"/>
      <c r="D5" s="5"/>
      <c r="E5" s="5"/>
      <c r="F5" s="5"/>
      <c r="G5" s="5"/>
      <c r="H5" s="5"/>
      <c r="I5" s="5"/>
      <c r="J5" s="5"/>
      <c r="K5" s="5"/>
      <c r="M5" s="5"/>
      <c r="N5" s="5"/>
    </row>
    <row r="6" spans="1:77" s="5" customFormat="1" ht="12.75" x14ac:dyDescent="0.2">
      <c r="A6" s="23" t="s">
        <v>11</v>
      </c>
      <c r="B6" s="24">
        <v>1131822.7287913107</v>
      </c>
      <c r="C6" s="24">
        <v>1130225.6343077207</v>
      </c>
      <c r="D6" s="24">
        <v>1229035.5786471951</v>
      </c>
      <c r="E6" s="24">
        <v>1422656.477071031</v>
      </c>
      <c r="F6" s="24">
        <v>1332672.1618586655</v>
      </c>
      <c r="G6" s="24">
        <v>1556999.8349996484</v>
      </c>
      <c r="H6" s="24">
        <v>1596632.9244334805</v>
      </c>
      <c r="I6" s="24">
        <v>1795821.405262416</v>
      </c>
      <c r="J6" s="24">
        <v>1671516.078994107</v>
      </c>
      <c r="K6" s="24">
        <v>1816067.7934507539</v>
      </c>
      <c r="L6" s="42"/>
      <c r="M6" s="24">
        <v>4913740.4188172575</v>
      </c>
      <c r="N6" s="24">
        <v>6282126.3265542109</v>
      </c>
      <c r="O6" s="24">
        <v>3487583.8724448611</v>
      </c>
      <c r="P6" s="42"/>
      <c r="Q6" s="42"/>
      <c r="R6" s="42"/>
      <c r="S6" s="42"/>
      <c r="T6" s="42"/>
      <c r="U6" s="42"/>
      <c r="V6" s="42"/>
      <c r="W6" s="42"/>
      <c r="X6" s="42"/>
      <c r="Y6" s="42"/>
      <c r="Z6" s="42"/>
      <c r="AA6" s="42"/>
      <c r="AB6" s="42"/>
      <c r="AC6" s="42"/>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row>
    <row r="7" spans="1:77" s="5" customFormat="1" ht="12.75" x14ac:dyDescent="0.2">
      <c r="A7" s="23" t="s">
        <v>12</v>
      </c>
      <c r="B7" s="24">
        <f t="shared" ref="B7:G7" si="0">B8-B6</f>
        <v>-847494.96663901093</v>
      </c>
      <c r="C7" s="24">
        <f t="shared" si="0"/>
        <v>-855603.75226939749</v>
      </c>
      <c r="D7" s="24">
        <f t="shared" si="0"/>
        <v>-959150.83797791484</v>
      </c>
      <c r="E7" s="24">
        <f t="shared" si="0"/>
        <v>-1113216.0798008454</v>
      </c>
      <c r="F7" s="24">
        <f t="shared" si="0"/>
        <v>-1023939.4667080827</v>
      </c>
      <c r="G7" s="24">
        <f t="shared" si="0"/>
        <v>-1219630.3702347891</v>
      </c>
      <c r="H7" s="24">
        <f>H8-H6</f>
        <v>-1279899.2776161595</v>
      </c>
      <c r="I7" s="24">
        <v>-1410972.1011290499</v>
      </c>
      <c r="J7" s="24">
        <v>-1315964.5907422605</v>
      </c>
      <c r="K7" s="24">
        <v>-1436916.4877465498</v>
      </c>
      <c r="L7" s="42"/>
      <c r="M7" s="24">
        <f>M8-M6</f>
        <v>-3775465.6366871679</v>
      </c>
      <c r="N7" s="24">
        <v>-4934441.2156880815</v>
      </c>
      <c r="O7" s="24">
        <v>-2752881.0784888105</v>
      </c>
      <c r="P7" s="42"/>
      <c r="Q7" s="42"/>
      <c r="R7" s="42"/>
      <c r="S7" s="42"/>
      <c r="T7" s="42"/>
      <c r="U7" s="42"/>
      <c r="V7" s="42"/>
      <c r="W7" s="42"/>
      <c r="X7" s="42"/>
      <c r="Y7" s="42"/>
      <c r="Z7" s="42"/>
      <c r="AA7" s="42"/>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row>
    <row r="8" spans="1:77" s="5" customFormat="1" ht="12.75" x14ac:dyDescent="0.2">
      <c r="A8" s="43" t="s">
        <v>13</v>
      </c>
      <c r="B8" s="44">
        <v>284327.76215229969</v>
      </c>
      <c r="C8" s="44">
        <v>274621.88203832327</v>
      </c>
      <c r="D8" s="44">
        <v>269884.74066928023</v>
      </c>
      <c r="E8" s="44">
        <v>309440.3972701857</v>
      </c>
      <c r="F8" s="44">
        <v>308732.69515058288</v>
      </c>
      <c r="G8" s="44">
        <v>337369.46476485929</v>
      </c>
      <c r="H8" s="44">
        <v>316733.64681732084</v>
      </c>
      <c r="I8" s="44">
        <v>384849.30413336615</v>
      </c>
      <c r="J8" s="44">
        <v>355551.48825184657</v>
      </c>
      <c r="K8" s="44">
        <v>379151.30570420407</v>
      </c>
      <c r="L8" s="42"/>
      <c r="M8" s="44">
        <v>1138274.7821300894</v>
      </c>
      <c r="N8" s="44">
        <v>1347685.1108661292</v>
      </c>
      <c r="O8" s="44">
        <v>734702.79395605042</v>
      </c>
      <c r="P8" s="42"/>
      <c r="Q8" s="42"/>
      <c r="R8" s="42"/>
      <c r="S8" s="42"/>
      <c r="T8" s="42"/>
      <c r="U8" s="42"/>
      <c r="V8" s="42"/>
      <c r="W8" s="42"/>
      <c r="X8" s="42"/>
      <c r="Y8" s="42"/>
      <c r="Z8" s="42"/>
      <c r="AA8" s="42"/>
      <c r="AB8" s="42"/>
      <c r="AC8" s="42"/>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row>
    <row r="9" spans="1:77" s="5" customFormat="1" ht="12.75" x14ac:dyDescent="0.2">
      <c r="B9" s="10"/>
      <c r="C9" s="10"/>
      <c r="D9" s="10"/>
      <c r="E9" s="10"/>
      <c r="F9" s="10"/>
      <c r="G9" s="10"/>
      <c r="H9" s="10"/>
      <c r="I9" s="10"/>
      <c r="J9" s="10"/>
      <c r="K9" s="10"/>
      <c r="L9" s="42"/>
      <c r="M9" s="10"/>
      <c r="N9" s="10"/>
      <c r="O9" s="10"/>
      <c r="P9" s="42"/>
      <c r="Q9" s="42"/>
      <c r="R9" s="42"/>
      <c r="S9" s="42"/>
      <c r="T9" s="42"/>
      <c r="U9" s="42"/>
      <c r="V9" s="42"/>
      <c r="W9" s="42"/>
      <c r="X9" s="42"/>
      <c r="Y9" s="42"/>
      <c r="Z9" s="42"/>
      <c r="AA9" s="42"/>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row>
    <row r="10" spans="1:77" s="5" customFormat="1" ht="12.75" x14ac:dyDescent="0.2">
      <c r="A10" s="23" t="s">
        <v>14</v>
      </c>
      <c r="B10" s="25">
        <v>-103939.7867479758</v>
      </c>
      <c r="C10" s="25">
        <v>-95840.258898967295</v>
      </c>
      <c r="D10" s="25">
        <v>-96212.933264858759</v>
      </c>
      <c r="E10" s="25">
        <v>-108220.40702545825</v>
      </c>
      <c r="F10" s="25">
        <v>-114699.64343735523</v>
      </c>
      <c r="G10" s="25">
        <v>-119710.51867222984</v>
      </c>
      <c r="H10" s="25">
        <v>-105432.0774111264</v>
      </c>
      <c r="I10" s="25">
        <v>-124313.21572550638</v>
      </c>
      <c r="J10" s="25">
        <v>-121012.39517481352</v>
      </c>
      <c r="K10" s="25">
        <v>-127535.90354274493</v>
      </c>
      <c r="L10" s="42"/>
      <c r="M10" s="25">
        <v>-404213.38593726017</v>
      </c>
      <c r="N10" s="25">
        <v>-464155.4552462179</v>
      </c>
      <c r="O10" s="25">
        <v>-248548.29871755844</v>
      </c>
      <c r="P10" s="42"/>
      <c r="Q10" s="42"/>
      <c r="R10" s="42"/>
      <c r="S10" s="42"/>
      <c r="T10" s="42"/>
      <c r="U10" s="42"/>
      <c r="V10" s="42"/>
      <c r="W10" s="42"/>
      <c r="X10" s="42"/>
      <c r="Y10" s="42"/>
      <c r="Z10" s="42"/>
      <c r="AA10" s="42"/>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row>
    <row r="11" spans="1:77" s="5" customFormat="1" ht="12.75" x14ac:dyDescent="0.2">
      <c r="A11" s="23" t="s">
        <v>15</v>
      </c>
      <c r="B11" s="25">
        <v>-54534.049943757993</v>
      </c>
      <c r="C11" s="25">
        <v>-68131.258735702097</v>
      </c>
      <c r="D11" s="25">
        <v>-57223.665664951033</v>
      </c>
      <c r="E11" s="25">
        <v>-68654.2896555755</v>
      </c>
      <c r="F11" s="25">
        <v>-63744.746984170197</v>
      </c>
      <c r="G11" s="25">
        <v>-62853.989632296165</v>
      </c>
      <c r="H11" s="25">
        <v>-64261.656097648614</v>
      </c>
      <c r="I11" s="25">
        <v>-79547.926196503147</v>
      </c>
      <c r="J11" s="25">
        <v>-76095.492346412997</v>
      </c>
      <c r="K11" s="25">
        <v>-71861.189218852174</v>
      </c>
      <c r="L11" s="42"/>
      <c r="M11" s="25">
        <v>-248543.26399998655</v>
      </c>
      <c r="N11" s="25">
        <v>-270408.31891061831</v>
      </c>
      <c r="O11" s="25">
        <v>-147956.68156526517</v>
      </c>
      <c r="P11" s="42"/>
      <c r="Q11" s="42"/>
      <c r="R11" s="42"/>
      <c r="S11" s="42"/>
      <c r="T11" s="42"/>
      <c r="U11" s="42"/>
      <c r="V11" s="42"/>
      <c r="W11" s="42"/>
      <c r="X11" s="42"/>
      <c r="Y11" s="42"/>
      <c r="Z11" s="42"/>
      <c r="AA11" s="42"/>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row>
    <row r="12" spans="1:77" s="5" customFormat="1" ht="12.75" x14ac:dyDescent="0.2">
      <c r="A12" s="43" t="s">
        <v>16</v>
      </c>
      <c r="B12" s="44">
        <v>125853.92546056586</v>
      </c>
      <c r="C12" s="44">
        <v>110650.36440365389</v>
      </c>
      <c r="D12" s="44">
        <v>116448.14173947039</v>
      </c>
      <c r="E12" s="44">
        <v>132565.70058915205</v>
      </c>
      <c r="F12" s="44">
        <v>130288.30472905742</v>
      </c>
      <c r="G12" s="44">
        <v>154804.95646033323</v>
      </c>
      <c r="H12" s="44">
        <v>147039.9133085458</v>
      </c>
      <c r="I12" s="44">
        <v>180988.16221135671</v>
      </c>
      <c r="J12" s="44">
        <v>158443.60073062044</v>
      </c>
      <c r="K12" s="44">
        <v>179754.21294260724</v>
      </c>
      <c r="L12" s="42"/>
      <c r="M12" s="44">
        <v>485518.1321928426</v>
      </c>
      <c r="N12" s="44">
        <v>613121.3367092933</v>
      </c>
      <c r="O12" s="44">
        <v>338197.81367322756</v>
      </c>
      <c r="P12" s="42"/>
      <c r="Q12" s="71"/>
      <c r="R12" s="71"/>
      <c r="S12" s="71"/>
      <c r="T12" s="71"/>
      <c r="U12" s="71"/>
      <c r="V12" s="71"/>
      <c r="W12" s="71"/>
      <c r="X12" s="71"/>
      <c r="Y12" s="71"/>
      <c r="Z12" s="71"/>
      <c r="AA12" s="71"/>
      <c r="AB12" s="71"/>
      <c r="AC12" s="71"/>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row>
    <row r="13" spans="1:77" s="5" customFormat="1" ht="12.75" x14ac:dyDescent="0.2">
      <c r="B13" s="10"/>
      <c r="C13" s="10"/>
      <c r="D13" s="10"/>
      <c r="E13" s="10"/>
      <c r="F13" s="10"/>
      <c r="G13" s="10"/>
      <c r="H13" s="10"/>
      <c r="I13" s="10"/>
      <c r="J13" s="10"/>
      <c r="K13" s="10"/>
      <c r="L13" s="42"/>
      <c r="M13" s="10"/>
      <c r="N13" s="10"/>
      <c r="O13" s="10"/>
      <c r="P13" s="42"/>
      <c r="Q13" s="42"/>
      <c r="R13" s="42"/>
      <c r="S13" s="42"/>
      <c r="T13" s="42"/>
      <c r="U13" s="42"/>
      <c r="V13" s="42"/>
      <c r="W13" s="42"/>
      <c r="X13" s="42"/>
      <c r="Y13" s="42"/>
      <c r="Z13" s="42"/>
      <c r="AA13" s="42"/>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row>
    <row r="14" spans="1:77" s="5" customFormat="1" ht="12.75" x14ac:dyDescent="0.2">
      <c r="A14" s="23" t="s">
        <v>17</v>
      </c>
      <c r="B14" s="24">
        <f t="shared" ref="B14:G14" si="1">B17-B15-B16</f>
        <v>-7492.054482895569</v>
      </c>
      <c r="C14" s="24">
        <f t="shared" si="1"/>
        <v>-11243.206906307001</v>
      </c>
      <c r="D14" s="24">
        <f t="shared" si="1"/>
        <v>-14538.801208198996</v>
      </c>
      <c r="E14" s="24">
        <f t="shared" si="1"/>
        <v>-38514.494072058995</v>
      </c>
      <c r="F14" s="24">
        <f t="shared" si="1"/>
        <v>-3647.7957597300024</v>
      </c>
      <c r="G14" s="24">
        <f t="shared" si="1"/>
        <v>-5822.4206094169986</v>
      </c>
      <c r="H14" s="24">
        <f>H17-H15-H16</f>
        <v>-1558.2295116410023</v>
      </c>
      <c r="I14" s="24">
        <v>-17985.344964097003</v>
      </c>
      <c r="J14" s="24">
        <v>-2222.8578767735999</v>
      </c>
      <c r="K14" s="24">
        <v>-4837.709993902</v>
      </c>
      <c r="L14" s="42"/>
      <c r="M14" s="24">
        <f>M17-M15-M16</f>
        <v>-71788.556669460639</v>
      </c>
      <c r="N14" s="24">
        <v>-29013.790844885003</v>
      </c>
      <c r="O14" s="24">
        <v>-7060.5678706755998</v>
      </c>
      <c r="P14" s="42"/>
      <c r="Q14" s="42"/>
      <c r="R14" s="42"/>
      <c r="S14" s="42"/>
      <c r="T14" s="42"/>
      <c r="U14" s="42"/>
      <c r="V14" s="42"/>
      <c r="W14" s="42"/>
      <c r="X14" s="42"/>
      <c r="Y14" s="42"/>
      <c r="Z14" s="42"/>
      <c r="AA14" s="42"/>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row>
    <row r="15" spans="1:77" s="5" customFormat="1" ht="12.75" x14ac:dyDescent="0.2">
      <c r="A15" s="23" t="s">
        <v>18</v>
      </c>
      <c r="B15" s="24">
        <v>-13844.67768076</v>
      </c>
      <c r="C15" s="24">
        <v>-7375.8424600000017</v>
      </c>
      <c r="D15" s="24">
        <v>-12721.261109999998</v>
      </c>
      <c r="E15" s="24">
        <v>-9689.4273900000007</v>
      </c>
      <c r="F15" s="24">
        <v>-7435.9017199999998</v>
      </c>
      <c r="G15" s="24">
        <v>-40110.871609500005</v>
      </c>
      <c r="H15" s="24">
        <v>-24758.64402</v>
      </c>
      <c r="I15" s="24">
        <v>-25871.267739999999</v>
      </c>
      <c r="J15" s="24">
        <v>-13722.209084189999</v>
      </c>
      <c r="K15" s="24">
        <v>-5191.3454259999999</v>
      </c>
      <c r="L15" s="42"/>
      <c r="M15" s="24">
        <v>-43631.20864076</v>
      </c>
      <c r="N15" s="24">
        <v>-98176.685089499995</v>
      </c>
      <c r="O15" s="24">
        <v>-18913.554510189999</v>
      </c>
      <c r="P15" s="42"/>
      <c r="Q15" s="42"/>
      <c r="R15" s="42"/>
      <c r="S15" s="42"/>
      <c r="T15" s="42"/>
      <c r="U15" s="42"/>
      <c r="V15" s="42"/>
      <c r="W15" s="42"/>
      <c r="X15" s="42"/>
      <c r="Y15" s="42"/>
      <c r="Z15" s="42"/>
      <c r="AA15" s="42"/>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row>
    <row r="16" spans="1:77" s="5" customFormat="1" ht="12.75" x14ac:dyDescent="0.2">
      <c r="A16" s="23" t="s">
        <v>19</v>
      </c>
      <c r="B16" s="24">
        <v>-6222.2014066000002</v>
      </c>
      <c r="C16" s="24">
        <v>-9508.2310663239987</v>
      </c>
      <c r="D16" s="24">
        <v>-1946.2806212150003</v>
      </c>
      <c r="E16" s="24">
        <v>-13647.426696230003</v>
      </c>
      <c r="F16" s="24">
        <v>-2242.2924891019998</v>
      </c>
      <c r="G16" s="24">
        <v>-2523.6434540659998</v>
      </c>
      <c r="H16" s="24">
        <v>-790.76944204800031</v>
      </c>
      <c r="I16" s="24">
        <v>-2521.4939950630001</v>
      </c>
      <c r="J16" s="24">
        <v>-2746.440386319</v>
      </c>
      <c r="K16" s="24">
        <v>-1905.1851046620002</v>
      </c>
      <c r="L16" s="42"/>
      <c r="M16" s="24">
        <v>-31324.139790369009</v>
      </c>
      <c r="N16" s="24">
        <v>-8078.1993802789993</v>
      </c>
      <c r="O16" s="24">
        <v>-4651.6254909809995</v>
      </c>
      <c r="P16" s="42"/>
      <c r="Q16" s="42"/>
      <c r="R16" s="42"/>
      <c r="S16" s="42"/>
      <c r="T16" s="42"/>
      <c r="U16" s="42"/>
      <c r="V16" s="42"/>
      <c r="W16" s="42"/>
      <c r="X16" s="42"/>
      <c r="Y16" s="42"/>
      <c r="Z16" s="42"/>
      <c r="AA16" s="42"/>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row>
    <row r="17" spans="1:77" s="5" customFormat="1" ht="12.75" x14ac:dyDescent="0.2">
      <c r="A17" s="43" t="s">
        <v>20</v>
      </c>
      <c r="B17" s="44">
        <v>-27558.933570255569</v>
      </c>
      <c r="C17" s="44">
        <v>-28127.280432631</v>
      </c>
      <c r="D17" s="44">
        <v>-29206.342939413997</v>
      </c>
      <c r="E17" s="44">
        <v>-61851.348158289002</v>
      </c>
      <c r="F17" s="44">
        <v>-13325.989968832002</v>
      </c>
      <c r="G17" s="44">
        <v>-48456.935672983003</v>
      </c>
      <c r="H17" s="44">
        <v>-27107.642973689002</v>
      </c>
      <c r="I17" s="44">
        <v>-46378.106699160002</v>
      </c>
      <c r="J17" s="44">
        <f>SUM(J14:J16)</f>
        <v>-18691.507347282597</v>
      </c>
      <c r="K17" s="44">
        <f>SUM(K14:K16)</f>
        <v>-11934.240524564</v>
      </c>
      <c r="L17" s="42"/>
      <c r="M17" s="44">
        <v>-146743.90510058965</v>
      </c>
      <c r="N17" s="44">
        <v>-135268.675314664</v>
      </c>
      <c r="O17" s="44">
        <f>SUM(O14:O16)</f>
        <v>-30625.747871846601</v>
      </c>
      <c r="P17" s="42"/>
      <c r="Q17" s="42"/>
      <c r="R17" s="42"/>
      <c r="S17" s="42"/>
      <c r="T17" s="42"/>
      <c r="U17" s="42"/>
      <c r="V17" s="42"/>
      <c r="W17" s="42"/>
      <c r="X17" s="42"/>
      <c r="Y17" s="42"/>
      <c r="Z17" s="42"/>
      <c r="AA17" s="42"/>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row>
    <row r="18" spans="1:77" s="3" customFormat="1" ht="15.75" collapsed="1" x14ac:dyDescent="0.25">
      <c r="A18" s="5"/>
      <c r="B18" s="11"/>
      <c r="C18" s="11"/>
      <c r="D18" s="11"/>
      <c r="E18" s="11"/>
      <c r="F18" s="11"/>
      <c r="G18" s="11"/>
      <c r="H18" s="11"/>
      <c r="I18" s="11"/>
      <c r="J18" s="11"/>
      <c r="K18" s="11"/>
      <c r="L18" s="42"/>
      <c r="M18" s="11"/>
      <c r="N18" s="11"/>
      <c r="O18" s="11"/>
      <c r="P18" s="42"/>
      <c r="Q18" s="42"/>
      <c r="R18" s="42"/>
      <c r="S18" s="42"/>
      <c r="T18" s="42"/>
      <c r="U18" s="42"/>
      <c r="V18" s="42"/>
      <c r="W18" s="42"/>
      <c r="X18" s="42"/>
      <c r="Y18" s="42"/>
      <c r="Z18" s="42"/>
      <c r="AA18" s="42"/>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row>
    <row r="19" spans="1:77" s="5" customFormat="1" ht="12.75" x14ac:dyDescent="0.2">
      <c r="A19" s="43" t="s">
        <v>21</v>
      </c>
      <c r="B19" s="44">
        <v>98294.991890310455</v>
      </c>
      <c r="C19" s="44">
        <v>82523.083971022599</v>
      </c>
      <c r="D19" s="44">
        <v>87241.798800056349</v>
      </c>
      <c r="E19" s="44">
        <v>70714.352430862506</v>
      </c>
      <c r="F19" s="44">
        <v>116962.31476022524</v>
      </c>
      <c r="G19" s="44">
        <v>106348.02078735062</v>
      </c>
      <c r="H19" s="44">
        <v>119932.27033485709</v>
      </c>
      <c r="I19" s="44">
        <v>134610.05551219618</v>
      </c>
      <c r="J19" s="44">
        <v>139752.0933833374</v>
      </c>
      <c r="K19" s="44">
        <v>167819.97241804301</v>
      </c>
      <c r="L19" s="42"/>
      <c r="M19" s="44">
        <v>338774.22709225328</v>
      </c>
      <c r="N19" s="44">
        <v>477852.66139462893</v>
      </c>
      <c r="O19" s="44">
        <v>307572.06580138003</v>
      </c>
      <c r="P19" s="42"/>
      <c r="Q19" s="42"/>
      <c r="R19" s="42"/>
      <c r="S19" s="42"/>
      <c r="T19" s="42"/>
      <c r="U19" s="42"/>
      <c r="V19" s="42"/>
      <c r="W19" s="42"/>
      <c r="X19" s="42"/>
      <c r="Y19" s="42"/>
      <c r="Z19" s="42"/>
      <c r="AA19" s="42"/>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row>
    <row r="20" spans="1:77" s="3" customFormat="1" ht="15.75" x14ac:dyDescent="0.25">
      <c r="A20" s="6"/>
      <c r="B20" s="11"/>
      <c r="C20" s="11"/>
      <c r="D20" s="11"/>
      <c r="E20" s="11"/>
      <c r="F20" s="11"/>
      <c r="G20" s="11"/>
      <c r="H20" s="11"/>
      <c r="I20" s="11"/>
      <c r="J20" s="11"/>
      <c r="K20" s="11"/>
      <c r="L20" s="42"/>
      <c r="M20" s="11"/>
      <c r="N20" s="11"/>
      <c r="O20" s="11"/>
      <c r="P20" s="42"/>
      <c r="Q20" s="42"/>
      <c r="R20" s="42"/>
      <c r="S20" s="42"/>
      <c r="T20" s="42"/>
      <c r="U20" s="42"/>
      <c r="V20" s="42"/>
      <c r="W20" s="42"/>
      <c r="X20" s="42"/>
      <c r="Y20" s="42"/>
      <c r="Z20" s="42"/>
      <c r="AA20" s="42"/>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row>
    <row r="21" spans="1:77" s="5" customFormat="1" ht="12.75" x14ac:dyDescent="0.2">
      <c r="A21" s="26" t="s">
        <v>22</v>
      </c>
      <c r="B21" s="24">
        <v>-72988.648933586344</v>
      </c>
      <c r="C21" s="24">
        <v>-73232.538823529118</v>
      </c>
      <c r="D21" s="24">
        <v>-73670.376057749163</v>
      </c>
      <c r="E21" s="24">
        <v>-77093.52359664606</v>
      </c>
      <c r="F21" s="24">
        <v>-77246.020350791732</v>
      </c>
      <c r="G21" s="24">
        <v>-86032.319834855793</v>
      </c>
      <c r="H21" s="24">
        <v>-83460.659322091073</v>
      </c>
      <c r="I21" s="24">
        <v>-90796.276398931659</v>
      </c>
      <c r="J21" s="24">
        <v>-82721.323596237096</v>
      </c>
      <c r="K21" s="24">
        <v>-83542.937034926304</v>
      </c>
      <c r="L21" s="42"/>
      <c r="M21" s="24">
        <v>-296985.08741151099</v>
      </c>
      <c r="N21" s="24">
        <v>-337535.27590667026</v>
      </c>
      <c r="O21" s="24">
        <v>-166264.26063116346</v>
      </c>
      <c r="P21" s="42"/>
      <c r="Q21" s="42"/>
      <c r="R21" s="42"/>
      <c r="S21" s="42"/>
      <c r="T21" s="42"/>
      <c r="U21" s="42"/>
      <c r="V21" s="42"/>
      <c r="W21" s="42"/>
      <c r="X21" s="42"/>
      <c r="Y21" s="42"/>
      <c r="Z21" s="42"/>
      <c r="AA21" s="42"/>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row>
    <row r="22" spans="1:77" s="5" customFormat="1" ht="12.75" x14ac:dyDescent="0.2">
      <c r="A22" s="26" t="s">
        <v>23</v>
      </c>
      <c r="B22" s="24">
        <v>0</v>
      </c>
      <c r="C22" s="24">
        <v>0</v>
      </c>
      <c r="D22" s="24">
        <v>0</v>
      </c>
      <c r="E22" s="24">
        <v>-180360.033</v>
      </c>
      <c r="F22" s="24">
        <v>0</v>
      </c>
      <c r="G22" s="24">
        <v>0</v>
      </c>
      <c r="H22" s="24">
        <v>0</v>
      </c>
      <c r="I22" s="24">
        <v>0</v>
      </c>
      <c r="J22" s="24">
        <v>0</v>
      </c>
      <c r="K22" s="24">
        <v>0</v>
      </c>
      <c r="L22" s="42"/>
      <c r="M22" s="24">
        <v>-180360.033</v>
      </c>
      <c r="N22" s="24">
        <v>0</v>
      </c>
      <c r="O22" s="24">
        <v>0</v>
      </c>
      <c r="P22" s="42"/>
      <c r="Q22" s="42"/>
      <c r="R22" s="42"/>
      <c r="S22" s="42"/>
      <c r="T22" s="42"/>
      <c r="U22" s="42"/>
      <c r="V22" s="42"/>
      <c r="W22" s="42"/>
      <c r="X22" s="42"/>
      <c r="Y22" s="42"/>
      <c r="Z22" s="42"/>
      <c r="AA22" s="42"/>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row>
    <row r="23" spans="1:77" x14ac:dyDescent="0.25">
      <c r="A23" s="43" t="s">
        <v>24</v>
      </c>
      <c r="B23" s="44">
        <v>25306.34295672386</v>
      </c>
      <c r="C23" s="44">
        <v>9290.5451474935635</v>
      </c>
      <c r="D23" s="44">
        <v>13571.422742307561</v>
      </c>
      <c r="E23" s="44">
        <v>-186739.20416578263</v>
      </c>
      <c r="F23" s="44">
        <v>39716.294409433336</v>
      </c>
      <c r="G23" s="44">
        <v>20315.700952494572</v>
      </c>
      <c r="H23" s="44">
        <v>36471.611012765934</v>
      </c>
      <c r="I23" s="44">
        <v>43813.77911326474</v>
      </c>
      <c r="J23" s="44">
        <v>57030.769787100144</v>
      </c>
      <c r="K23" s="44">
        <v>84277.035383116716</v>
      </c>
      <c r="L23" s="42"/>
      <c r="M23" s="44">
        <v>-138570.89331925567</v>
      </c>
      <c r="N23" s="44">
        <v>140317.38548795946</v>
      </c>
      <c r="O23" s="44">
        <v>141307.80517021703</v>
      </c>
      <c r="P23" s="42"/>
      <c r="Q23" s="42"/>
      <c r="R23" s="42"/>
      <c r="S23" s="42"/>
      <c r="T23" s="42"/>
      <c r="U23" s="42"/>
      <c r="V23" s="42"/>
      <c r="W23" s="42"/>
      <c r="X23" s="42"/>
      <c r="Y23" s="42"/>
      <c r="Z23" s="42"/>
      <c r="AA23" s="42"/>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row>
    <row r="24" spans="1:77" s="3" customFormat="1" ht="15.75" x14ac:dyDescent="0.25">
      <c r="A24" s="6"/>
      <c r="B24" s="11"/>
      <c r="C24" s="11"/>
      <c r="D24" s="11"/>
      <c r="E24" s="11"/>
      <c r="F24" s="11"/>
      <c r="G24" s="11"/>
      <c r="H24" s="11"/>
      <c r="I24" s="11"/>
      <c r="J24" s="11"/>
      <c r="K24" s="11"/>
      <c r="L24" s="42"/>
      <c r="M24" s="11"/>
      <c r="N24" s="11"/>
      <c r="O24" s="11"/>
      <c r="P24" s="42"/>
      <c r="Q24" s="42"/>
      <c r="R24" s="42"/>
      <c r="S24" s="42"/>
      <c r="T24" s="42"/>
      <c r="U24" s="42"/>
      <c r="V24" s="42"/>
      <c r="W24" s="42"/>
      <c r="X24" s="42"/>
      <c r="Y24" s="42"/>
      <c r="Z24" s="42"/>
      <c r="AA24" s="42"/>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row>
    <row r="25" spans="1:77" x14ac:dyDescent="0.25">
      <c r="A25" s="26" t="s">
        <v>25</v>
      </c>
      <c r="B25" s="24">
        <v>26402.359843045531</v>
      </c>
      <c r="C25" s="24">
        <v>101756.83343199319</v>
      </c>
      <c r="D25" s="24">
        <v>112291.18110142338</v>
      </c>
      <c r="E25" s="24">
        <v>-146223.48715111508</v>
      </c>
      <c r="F25" s="24">
        <v>-32037.003751877881</v>
      </c>
      <c r="G25" s="24">
        <v>-4004.1335604096394</v>
      </c>
      <c r="H25" s="24">
        <v>34693.900669200775</v>
      </c>
      <c r="I25" s="24">
        <v>45666.387637936736</v>
      </c>
      <c r="J25" s="24">
        <v>227876.11960493511</v>
      </c>
      <c r="K25" s="24">
        <v>-523.36747004288441</v>
      </c>
      <c r="L25" s="42"/>
      <c r="M25" s="24">
        <v>94226.88722534712</v>
      </c>
      <c r="N25" s="24">
        <v>44319.150994849922</v>
      </c>
      <c r="O25" s="24">
        <v>227352.75213489227</v>
      </c>
      <c r="P25" s="42"/>
      <c r="Q25" s="42"/>
      <c r="R25" s="42"/>
      <c r="S25" s="42"/>
      <c r="T25" s="42"/>
      <c r="U25" s="42"/>
      <c r="V25" s="42"/>
      <c r="W25" s="42"/>
      <c r="X25" s="42"/>
      <c r="Y25" s="42"/>
      <c r="Z25" s="42"/>
      <c r="AA25" s="42"/>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row>
    <row r="26" spans="1:77" x14ac:dyDescent="0.25">
      <c r="A26" s="26" t="s">
        <v>26</v>
      </c>
      <c r="B26" s="24">
        <v>-34452.279093919991</v>
      </c>
      <c r="C26" s="24">
        <v>-41259.662213449003</v>
      </c>
      <c r="D26" s="24">
        <v>-38605.564029435984</v>
      </c>
      <c r="E26" s="24">
        <v>-34035.85422910771</v>
      </c>
      <c r="F26" s="24">
        <v>-38775.349852040992</v>
      </c>
      <c r="G26" s="24">
        <v>-38380.938825972182</v>
      </c>
      <c r="H26" s="24">
        <v>-34860.534429465763</v>
      </c>
      <c r="I26" s="24">
        <v>-27649.775437178516</v>
      </c>
      <c r="J26" s="24">
        <v>-16726.018447823266</v>
      </c>
      <c r="K26" s="24">
        <v>-9475.8254072402051</v>
      </c>
      <c r="L26" s="42"/>
      <c r="M26" s="24">
        <v>-148353</v>
      </c>
      <c r="N26" s="24">
        <v>-139666.59854465746</v>
      </c>
      <c r="O26" s="24">
        <v>-26201.843855063482</v>
      </c>
      <c r="P26" s="42"/>
      <c r="Q26" s="42"/>
      <c r="R26" s="42"/>
      <c r="S26" s="42"/>
      <c r="T26" s="42"/>
      <c r="U26" s="42"/>
      <c r="V26" s="42"/>
      <c r="W26" s="42"/>
      <c r="X26" s="42"/>
      <c r="Y26" s="42"/>
      <c r="Z26" s="42"/>
      <c r="AA26" s="42"/>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row>
    <row r="27" spans="1:77" x14ac:dyDescent="0.25">
      <c r="A27" s="26" t="s">
        <v>27</v>
      </c>
      <c r="B27" s="24">
        <v>2385.3834212650008</v>
      </c>
      <c r="C27" s="24">
        <v>4788.813037908003</v>
      </c>
      <c r="D27" s="24">
        <v>-2253.1069290899914</v>
      </c>
      <c r="E27" s="24">
        <v>12783.905936643003</v>
      </c>
      <c r="F27" s="24">
        <v>4.9678626669964725</v>
      </c>
      <c r="G27" s="24">
        <v>-152.25491371399164</v>
      </c>
      <c r="H27" s="24">
        <v>-418.5943130427741</v>
      </c>
      <c r="I27" s="24">
        <v>6568.2072358169853</v>
      </c>
      <c r="J27" s="24">
        <v>72309.735625870584</v>
      </c>
      <c r="K27" s="24">
        <v>3957.223793290374</v>
      </c>
      <c r="L27" s="42"/>
      <c r="M27" s="24">
        <v>17704.995466725944</v>
      </c>
      <c r="N27" s="24">
        <v>6002.3258717272283</v>
      </c>
      <c r="O27" s="24">
        <v>76266.959419160979</v>
      </c>
      <c r="P27" s="42"/>
      <c r="Q27" s="42"/>
      <c r="R27" s="42"/>
      <c r="S27" s="42"/>
      <c r="T27" s="42"/>
      <c r="U27" s="42"/>
      <c r="V27" s="42"/>
      <c r="W27" s="42"/>
      <c r="X27" s="42"/>
      <c r="Y27" s="42"/>
      <c r="Z27" s="42"/>
      <c r="AA27" s="42"/>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row>
    <row r="28" spans="1:77" x14ac:dyDescent="0.25">
      <c r="A28" s="43" t="s">
        <v>28</v>
      </c>
      <c r="B28" s="44">
        <v>-5664.5358296094782</v>
      </c>
      <c r="C28" s="44">
        <v>65285.984256452197</v>
      </c>
      <c r="D28" s="44">
        <v>71432.510142897328</v>
      </c>
      <c r="E28" s="44">
        <v>-167475.43544357983</v>
      </c>
      <c r="F28" s="44">
        <v>-70807.385741251914</v>
      </c>
      <c r="G28" s="44">
        <v>-42537.327300095829</v>
      </c>
      <c r="H28" s="44">
        <v>-585.22807330773662</v>
      </c>
      <c r="I28" s="44">
        <v>24584.819436575235</v>
      </c>
      <c r="J28" s="44">
        <v>283459.83678298234</v>
      </c>
      <c r="K28" s="44">
        <v>-6041.9690839926561</v>
      </c>
      <c r="L28" s="42"/>
      <c r="M28" s="44">
        <f>SUM(M25:M27)</f>
        <v>-36421.117307926936</v>
      </c>
      <c r="N28" s="44">
        <v>-89345.121678080206</v>
      </c>
      <c r="O28" s="44">
        <v>277417.86769898981</v>
      </c>
      <c r="P28" s="42"/>
      <c r="Q28" s="42"/>
      <c r="R28" s="42"/>
      <c r="S28" s="42"/>
      <c r="T28" s="42"/>
      <c r="U28" s="42"/>
      <c r="V28" s="42"/>
      <c r="W28" s="42"/>
      <c r="X28" s="42"/>
      <c r="Y28" s="42"/>
      <c r="Z28" s="42"/>
      <c r="AA28" s="42"/>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row>
    <row r="29" spans="1:77" x14ac:dyDescent="0.25">
      <c r="A29" s="5"/>
      <c r="B29" s="10"/>
      <c r="C29" s="10"/>
      <c r="D29" s="10"/>
      <c r="E29" s="10"/>
      <c r="F29" s="10"/>
      <c r="G29" s="10"/>
      <c r="H29" s="10"/>
      <c r="I29" s="10"/>
      <c r="J29" s="10"/>
      <c r="K29" s="10"/>
      <c r="L29" s="42"/>
      <c r="M29" s="10"/>
      <c r="N29" s="10"/>
      <c r="O29" s="10"/>
      <c r="P29" s="42"/>
      <c r="Q29" s="42"/>
      <c r="R29" s="42"/>
      <c r="S29" s="42"/>
      <c r="T29" s="42"/>
      <c r="U29" s="42"/>
      <c r="V29" s="42"/>
      <c r="W29" s="42"/>
      <c r="X29" s="42"/>
      <c r="Y29" s="42"/>
      <c r="Z29" s="42"/>
      <c r="AA29" s="42"/>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row>
    <row r="30" spans="1:77" x14ac:dyDescent="0.25">
      <c r="A30" s="43" t="s">
        <v>29</v>
      </c>
      <c r="B30" s="44">
        <v>19641.807127114371</v>
      </c>
      <c r="C30" s="44">
        <v>74576.52940394594</v>
      </c>
      <c r="D30" s="44">
        <v>85003.932885204806</v>
      </c>
      <c r="E30" s="44">
        <v>-354214.6396093627</v>
      </c>
      <c r="F30" s="44">
        <v>-31091.091331818836</v>
      </c>
      <c r="G30" s="44">
        <v>-22221.626347601596</v>
      </c>
      <c r="H30" s="44">
        <v>35886.382939457922</v>
      </c>
      <c r="I30" s="44">
        <v>68398.598549839837</v>
      </c>
      <c r="J30" s="44">
        <v>340490.60657008237</v>
      </c>
      <c r="K30" s="44">
        <v>78235.066299123791</v>
      </c>
      <c r="L30" s="42"/>
      <c r="M30" s="44">
        <v>-174992.37019309541</v>
      </c>
      <c r="N30" s="44">
        <v>50972.263809880875</v>
      </c>
      <c r="O30" s="44">
        <v>418725.67286920728</v>
      </c>
      <c r="P30" s="42"/>
      <c r="Q30" s="42"/>
      <c r="R30" s="42"/>
      <c r="S30" s="42"/>
      <c r="T30" s="42"/>
      <c r="U30" s="42"/>
      <c r="V30" s="42"/>
      <c r="W30" s="42"/>
      <c r="X30" s="42"/>
      <c r="Y30" s="42"/>
      <c r="Z30" s="42"/>
      <c r="AA30" s="42"/>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row>
    <row r="31" spans="1:77" x14ac:dyDescent="0.25">
      <c r="A31" s="26" t="s">
        <v>30</v>
      </c>
      <c r="B31" s="24">
        <v>-13362.972749664521</v>
      </c>
      <c r="C31" s="24">
        <v>-31058.363924134213</v>
      </c>
      <c r="D31" s="24">
        <v>-21070.694360354162</v>
      </c>
      <c r="E31" s="24">
        <v>46921.574906597161</v>
      </c>
      <c r="F31" s="24">
        <v>9594.497012847316</v>
      </c>
      <c r="G31" s="24">
        <v>6555.8601590473472</v>
      </c>
      <c r="H31" s="24">
        <v>-13547.513219358592</v>
      </c>
      <c r="I31" s="24">
        <v>-15218.850042731403</v>
      </c>
      <c r="J31" s="24">
        <v>-87445.883648306641</v>
      </c>
      <c r="K31" s="24">
        <v>-16270.727509291992</v>
      </c>
      <c r="L31" s="42"/>
      <c r="M31" s="24">
        <v>-18570.456127555735</v>
      </c>
      <c r="N31" s="24">
        <v>-12616.006090195351</v>
      </c>
      <c r="O31" s="24">
        <v>-103716.61115759863</v>
      </c>
      <c r="P31" s="42"/>
      <c r="Q31" s="42"/>
      <c r="R31" s="42"/>
      <c r="S31" s="42"/>
      <c r="T31" s="42"/>
      <c r="U31" s="42"/>
      <c r="V31" s="42"/>
      <c r="W31" s="42"/>
      <c r="X31" s="42"/>
      <c r="Y31" s="42"/>
      <c r="Z31" s="42"/>
      <c r="AA31" s="42"/>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row>
    <row r="32" spans="1:77" x14ac:dyDescent="0.25">
      <c r="A32" s="43" t="s">
        <v>31</v>
      </c>
      <c r="B32" s="44">
        <v>6278.8343774499681</v>
      </c>
      <c r="C32" s="44">
        <v>43518.16547981176</v>
      </c>
      <c r="D32" s="44">
        <v>63933.238524850807</v>
      </c>
      <c r="E32" s="44">
        <v>-307293.06470276584</v>
      </c>
      <c r="F32" s="44">
        <v>-21496.594318970947</v>
      </c>
      <c r="G32" s="44">
        <v>-15665.766188553824</v>
      </c>
      <c r="H32" s="44">
        <v>22338.869720099428</v>
      </c>
      <c r="I32" s="44">
        <v>53179.748507108568</v>
      </c>
      <c r="J32" s="44">
        <v>253044.72292177612</v>
      </c>
      <c r="K32" s="44">
        <v>61964.338789831701</v>
      </c>
      <c r="L32" s="42"/>
      <c r="M32" s="44">
        <v>-193562.82632065116</v>
      </c>
      <c r="N32" s="44">
        <v>38356.25771968357</v>
      </c>
      <c r="O32" s="44">
        <v>315009.06171160837</v>
      </c>
      <c r="P32" s="42"/>
      <c r="Q32" s="42"/>
      <c r="R32" s="42"/>
      <c r="S32" s="42"/>
      <c r="T32" s="42"/>
      <c r="U32" s="42"/>
      <c r="V32" s="42"/>
      <c r="W32" s="42"/>
      <c r="X32" s="42"/>
      <c r="Y32" s="42"/>
      <c r="Z32" s="42"/>
      <c r="AA32" s="42"/>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row>
    <row r="33" spans="1:87" x14ac:dyDescent="0.25">
      <c r="A33" s="5" t="s">
        <v>32</v>
      </c>
      <c r="B33" s="11">
        <v>-5519.4642854495014</v>
      </c>
      <c r="C33" s="11">
        <v>-5248.0417338899933</v>
      </c>
      <c r="D33" s="11">
        <v>24555.029506892995</v>
      </c>
      <c r="E33" s="11">
        <v>28669.349617959007</v>
      </c>
      <c r="F33" s="11">
        <v>24723.350057513999</v>
      </c>
      <c r="G33" s="11">
        <v>-324.20742139289155</v>
      </c>
      <c r="H33" s="11">
        <v>20293.535227085365</v>
      </c>
      <c r="I33" s="11">
        <v>-15766.72630224517</v>
      </c>
      <c r="J33" s="11">
        <v>0</v>
      </c>
      <c r="K33" s="11">
        <v>0</v>
      </c>
      <c r="L33" s="42"/>
      <c r="M33" s="11">
        <v>42456.873105512503</v>
      </c>
      <c r="N33" s="11">
        <v>28925.951560961297</v>
      </c>
      <c r="O33" s="11">
        <v>0</v>
      </c>
      <c r="P33" s="42"/>
      <c r="Q33" s="42"/>
      <c r="R33" s="42"/>
      <c r="S33" s="42"/>
      <c r="T33" s="42"/>
      <c r="U33" s="42"/>
      <c r="V33" s="42"/>
      <c r="W33" s="42"/>
      <c r="X33" s="42"/>
      <c r="Y33" s="42"/>
      <c r="Z33" s="42"/>
      <c r="AA33" s="42"/>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row>
    <row r="34" spans="1:87" x14ac:dyDescent="0.25">
      <c r="A34" s="43" t="s">
        <v>33</v>
      </c>
      <c r="B34" s="44">
        <v>759.37009200011562</v>
      </c>
      <c r="C34" s="44">
        <v>38270.123745921621</v>
      </c>
      <c r="D34" s="44">
        <v>88488.268031743311</v>
      </c>
      <c r="E34" s="44">
        <v>-278623.71508480678</v>
      </c>
      <c r="F34" s="44">
        <v>3226.7557385424843</v>
      </c>
      <c r="G34" s="44">
        <v>-15989.973609946466</v>
      </c>
      <c r="H34" s="44">
        <v>42632.404947184921</v>
      </c>
      <c r="I34" s="44">
        <v>37413.022204863526</v>
      </c>
      <c r="J34" s="44">
        <v>253044.72284505615</v>
      </c>
      <c r="K34" s="44">
        <v>61964.338572704743</v>
      </c>
      <c r="L34" s="42"/>
      <c r="M34" s="44">
        <v>-151105.95321514038</v>
      </c>
      <c r="N34" s="44">
        <v>67282.209280644762</v>
      </c>
      <c r="O34" s="44">
        <v>315009.06141776091</v>
      </c>
      <c r="P34" s="42"/>
      <c r="Q34" s="42"/>
      <c r="R34" s="42"/>
      <c r="S34" s="42"/>
      <c r="T34" s="42"/>
      <c r="U34" s="42"/>
      <c r="V34" s="42"/>
      <c r="W34" s="42"/>
      <c r="X34" s="42"/>
      <c r="Y34" s="42"/>
      <c r="Z34" s="42"/>
      <c r="AA34" s="42"/>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row>
    <row r="35" spans="1:87" x14ac:dyDescent="0.25">
      <c r="A35" s="6"/>
      <c r="B35" s="5"/>
      <c r="C35" s="5"/>
      <c r="D35" s="5"/>
      <c r="E35" s="11"/>
      <c r="F35" s="5"/>
      <c r="G35" s="5"/>
      <c r="H35" s="5"/>
      <c r="I35" s="5"/>
      <c r="J35" s="11"/>
      <c r="K35" s="11"/>
      <c r="L35" s="42"/>
      <c r="M35" s="5"/>
      <c r="O35" s="11"/>
      <c r="P35" s="42"/>
      <c r="Q35" s="42"/>
      <c r="R35" s="42"/>
      <c r="S35" s="42"/>
      <c r="T35" s="42"/>
      <c r="U35" s="42"/>
      <c r="V35" s="42"/>
      <c r="W35" s="42"/>
      <c r="X35" s="42"/>
      <c r="Y35" s="42"/>
      <c r="Z35" s="42"/>
      <c r="AA35" s="42"/>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row>
    <row r="36" spans="1:87" x14ac:dyDescent="0.25">
      <c r="A36" s="23"/>
      <c r="B36" s="11"/>
      <c r="C36" s="11"/>
      <c r="D36" s="11"/>
      <c r="E36" s="11"/>
      <c r="F36" s="11"/>
      <c r="G36" s="11"/>
      <c r="H36" s="11"/>
      <c r="I36" s="11"/>
      <c r="J36" s="11"/>
      <c r="K36" s="11"/>
      <c r="L36" s="42"/>
      <c r="M36" s="11"/>
      <c r="N36" s="11"/>
      <c r="O36" s="11"/>
      <c r="P36" s="42"/>
      <c r="Q36" s="42"/>
      <c r="R36" s="42"/>
      <c r="S36" s="42"/>
      <c r="T36" s="42"/>
      <c r="U36" s="42"/>
      <c r="V36" s="42"/>
      <c r="W36" s="42"/>
      <c r="X36" s="42"/>
      <c r="Y36" s="42"/>
      <c r="Z36" s="42"/>
      <c r="AA36" s="42"/>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row>
    <row r="37" spans="1:87" x14ac:dyDescent="0.25">
      <c r="A37" s="6" t="s">
        <v>34</v>
      </c>
      <c r="B37" s="5"/>
      <c r="C37" s="5"/>
      <c r="D37" s="5"/>
      <c r="E37" s="5"/>
      <c r="F37" s="5"/>
      <c r="G37" s="5"/>
      <c r="H37" s="5"/>
      <c r="I37" s="5"/>
      <c r="J37" s="5"/>
      <c r="K37" s="5"/>
      <c r="L37" s="5"/>
      <c r="M37" s="5"/>
      <c r="N37" s="5"/>
      <c r="O37" s="5"/>
      <c r="P37" s="5"/>
      <c r="Q37" s="5"/>
      <c r="R37" s="5"/>
      <c r="S37" s="5"/>
      <c r="T37" s="5"/>
      <c r="U37" s="5"/>
      <c r="V37" s="5"/>
      <c r="W37" s="5"/>
      <c r="X37" s="5"/>
      <c r="Y37" s="5"/>
      <c r="Z37" s="5"/>
      <c r="AA37" s="42"/>
      <c r="AB37" s="42"/>
      <c r="AC37" s="42"/>
      <c r="AD37" s="42"/>
      <c r="AE37" s="42"/>
      <c r="AF37" s="42"/>
      <c r="AG37" s="42"/>
      <c r="AH37" s="42"/>
      <c r="AI37" s="42"/>
      <c r="AJ37" s="42"/>
      <c r="AK37" s="42"/>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row>
    <row r="38" spans="1:87" x14ac:dyDescent="0.25">
      <c r="A38" s="23" t="s">
        <v>35</v>
      </c>
      <c r="B38" s="11">
        <v>759.37009200050682</v>
      </c>
      <c r="C38" s="11">
        <v>38270.123745921788</v>
      </c>
      <c r="D38" s="11">
        <v>88488.268031743399</v>
      </c>
      <c r="E38" s="11">
        <v>-278623.71508480684</v>
      </c>
      <c r="F38" s="11">
        <v>3226.7557385422515</v>
      </c>
      <c r="G38" s="11">
        <f t="shared" ref="G38:H38" si="2">G34</f>
        <v>-15989.973609946466</v>
      </c>
      <c r="H38" s="11">
        <f t="shared" si="2"/>
        <v>42632.404947184921</v>
      </c>
      <c r="I38" s="11">
        <f t="shared" ref="I38" si="3">I34</f>
        <v>37413.022204863526</v>
      </c>
      <c r="J38" s="11">
        <f>J34</f>
        <v>253044.72284505615</v>
      </c>
      <c r="K38" s="11">
        <f>K34</f>
        <v>61964.338572704743</v>
      </c>
      <c r="L38" s="11"/>
      <c r="M38" s="11">
        <f>M34</f>
        <v>-151105.95321514038</v>
      </c>
      <c r="N38" s="11">
        <f>N34</f>
        <v>67282.209280644762</v>
      </c>
      <c r="O38" s="11">
        <f>O34</f>
        <v>315009.06141776091</v>
      </c>
      <c r="P38" s="42"/>
      <c r="Q38" s="11"/>
      <c r="R38" s="11"/>
      <c r="S38" s="11"/>
      <c r="T38" s="11"/>
      <c r="U38" s="11"/>
      <c r="V38" s="11"/>
      <c r="W38" s="11"/>
      <c r="X38" s="11"/>
      <c r="Y38" s="11"/>
      <c r="Z38" s="11"/>
      <c r="AA38" s="42"/>
      <c r="AB38" s="42"/>
      <c r="AC38" s="42"/>
      <c r="AD38" s="42"/>
      <c r="AE38" s="42"/>
      <c r="AF38" s="42"/>
      <c r="AG38" s="42"/>
      <c r="AH38" s="42"/>
      <c r="AI38" s="42"/>
      <c r="AJ38" s="42"/>
      <c r="AK38" s="42"/>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row>
    <row r="39" spans="1:87" x14ac:dyDescent="0.25">
      <c r="A39" s="23"/>
      <c r="B39" s="5"/>
      <c r="C39" s="5"/>
      <c r="D39" s="5"/>
      <c r="E39" s="5"/>
      <c r="F39" s="5"/>
      <c r="G39" s="5"/>
      <c r="H39" s="5"/>
      <c r="I39" s="5"/>
      <c r="J39" s="5"/>
      <c r="K39" s="5"/>
      <c r="L39" s="5"/>
      <c r="M39" s="5"/>
      <c r="N39" s="5"/>
      <c r="O39" s="5"/>
      <c r="P39" s="11"/>
      <c r="Q39" s="11"/>
      <c r="R39" s="11"/>
      <c r="S39" s="11"/>
      <c r="T39" s="11"/>
      <c r="U39" s="11"/>
      <c r="V39" s="11"/>
      <c r="W39" s="11"/>
      <c r="X39" s="11"/>
      <c r="Y39" s="11"/>
      <c r="Z39" s="11"/>
      <c r="AA39" s="42"/>
      <c r="AB39" s="42"/>
      <c r="AC39" s="42"/>
      <c r="AD39" s="42"/>
      <c r="AE39" s="42"/>
      <c r="AF39" s="42"/>
      <c r="AG39" s="42"/>
      <c r="AH39" s="42"/>
      <c r="AI39" s="42"/>
      <c r="AJ39" s="42"/>
      <c r="AK39" s="42"/>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row>
    <row r="40" spans="1:87" x14ac:dyDescent="0.25">
      <c r="A40" s="68" t="s">
        <v>36</v>
      </c>
      <c r="B40" s="5"/>
      <c r="C40" s="5"/>
      <c r="D40" s="5"/>
      <c r="E40" s="5"/>
      <c r="F40" s="5"/>
      <c r="G40" s="5"/>
      <c r="H40" s="5"/>
      <c r="I40" s="5"/>
      <c r="J40" s="5"/>
      <c r="K40" s="5"/>
      <c r="L40" s="5"/>
      <c r="M40" s="5"/>
      <c r="N40" s="5"/>
      <c r="O40" s="5"/>
      <c r="P40" s="11"/>
      <c r="Q40" s="11"/>
      <c r="R40" s="11"/>
      <c r="S40" s="11"/>
      <c r="T40" s="11"/>
      <c r="U40" s="11"/>
      <c r="V40" s="11"/>
      <c r="W40" s="11"/>
      <c r="X40" s="11"/>
      <c r="Y40" s="11"/>
      <c r="Z40" s="11"/>
      <c r="AA40" s="42"/>
      <c r="AB40" s="42"/>
      <c r="AC40" s="42"/>
      <c r="AD40" s="42"/>
      <c r="AE40" s="42"/>
      <c r="AF40" s="42"/>
      <c r="AG40" s="42"/>
      <c r="AH40" s="42"/>
      <c r="AI40" s="42"/>
      <c r="AJ40" s="42"/>
      <c r="AK40" s="42"/>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row>
    <row r="41" spans="1:87" x14ac:dyDescent="0.25">
      <c r="A41" s="69" t="s">
        <v>117</v>
      </c>
      <c r="B41" s="67">
        <v>0</v>
      </c>
      <c r="C41" s="67">
        <v>0.13</v>
      </c>
      <c r="D41" s="67">
        <v>0.3</v>
      </c>
      <c r="E41" s="67">
        <v>-0.94352068866300842</v>
      </c>
      <c r="F41" s="67">
        <v>1.0905243169889629E-2</v>
      </c>
      <c r="G41" s="67">
        <v>-5.4008321544131731E-2</v>
      </c>
      <c r="H41" s="67">
        <v>0.14408179005088731</v>
      </c>
      <c r="I41" s="67">
        <v>0.12601874550332709</v>
      </c>
      <c r="J41" s="67">
        <v>0.84713516028602198</v>
      </c>
      <c r="K41" s="67">
        <v>0.20744226276928718</v>
      </c>
      <c r="L41" s="67"/>
      <c r="M41" s="67">
        <v>-0.51068233855589962</v>
      </c>
      <c r="N41" s="67">
        <v>0.22649422471869213</v>
      </c>
      <c r="O41" s="67">
        <v>1.0545774230553111</v>
      </c>
      <c r="P41" s="42"/>
      <c r="Q41" s="11"/>
      <c r="R41" s="11"/>
      <c r="S41" s="11"/>
      <c r="T41" s="11"/>
      <c r="U41" s="11"/>
      <c r="V41" s="11"/>
      <c r="W41" s="11"/>
      <c r="X41" s="11"/>
      <c r="Y41" s="11"/>
      <c r="Z41" s="11"/>
      <c r="AA41" s="42"/>
      <c r="AB41" s="42"/>
      <c r="AC41" s="42"/>
      <c r="AD41" s="42"/>
      <c r="AE41" s="42"/>
      <c r="AF41" s="42"/>
      <c r="AG41" s="42"/>
      <c r="AH41" s="42"/>
      <c r="AI41" s="42"/>
      <c r="AJ41" s="42"/>
      <c r="AK41" s="42"/>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row>
    <row r="42" spans="1:87" x14ac:dyDescent="0.25">
      <c r="A42" s="69" t="s">
        <v>115</v>
      </c>
      <c r="B42" s="67">
        <v>2.1338271133345233E-2</v>
      </c>
      <c r="C42" s="67">
        <v>0.14789407689570924</v>
      </c>
      <c r="D42" s="67">
        <v>0.21684017063066685</v>
      </c>
      <c r="E42" s="67">
        <v>-1.0406054765439638</v>
      </c>
      <c r="F42" s="67">
        <v>-7.2650552867287749E-2</v>
      </c>
      <c r="G42" s="67">
        <v>-5.2913266662321989E-2</v>
      </c>
      <c r="H42" s="67">
        <v>7.5497132778994891E-2</v>
      </c>
      <c r="I42" s="67">
        <v>0.17912600474647278</v>
      </c>
      <c r="J42" s="67">
        <v>0.84713516054286297</v>
      </c>
      <c r="K42" s="67">
        <v>0.20744226349617798</v>
      </c>
      <c r="L42" s="67"/>
      <c r="M42" s="67">
        <v>-0.65417089507708026</v>
      </c>
      <c r="N42" s="67">
        <v>0.12911988099399721</v>
      </c>
      <c r="O42" s="67">
        <v>1.0545774240390429</v>
      </c>
      <c r="P42" s="42"/>
      <c r="Q42" s="11"/>
      <c r="R42" s="11"/>
      <c r="S42" s="11"/>
      <c r="T42" s="11"/>
      <c r="U42" s="11"/>
      <c r="V42" s="11"/>
      <c r="W42" s="11"/>
      <c r="X42" s="11"/>
      <c r="Y42" s="11"/>
      <c r="Z42" s="11"/>
      <c r="AA42" s="42"/>
      <c r="AB42" s="42"/>
      <c r="AC42" s="42"/>
      <c r="AD42" s="42"/>
      <c r="AE42" s="42"/>
      <c r="AF42" s="42"/>
      <c r="AG42" s="42"/>
      <c r="AH42" s="42"/>
      <c r="AI42" s="42"/>
      <c r="AJ42" s="42"/>
      <c r="AK42" s="42"/>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row>
    <row r="43" spans="1:87" x14ac:dyDescent="0.25">
      <c r="A43" s="69" t="s">
        <v>116</v>
      </c>
      <c r="B43" s="67">
        <v>-1.8757593902575517E-2</v>
      </c>
      <c r="C43" s="67">
        <v>-1.7835179382822992E-2</v>
      </c>
      <c r="D43" s="67">
        <v>8.3282450740331262E-2</v>
      </c>
      <c r="E43" s="67">
        <v>9.7084788588569851E-2</v>
      </c>
      <c r="F43" s="67">
        <v>8.3555796037177374E-2</v>
      </c>
      <c r="G43" s="67">
        <v>-1.0950548818097422E-3</v>
      </c>
      <c r="H43" s="67">
        <v>6.8584657271892391E-2</v>
      </c>
      <c r="I43" s="67">
        <v>-5.3107259243145709E-2</v>
      </c>
      <c r="J43" s="67">
        <v>-2.5684097574362846E-10</v>
      </c>
      <c r="K43" s="67">
        <v>0</v>
      </c>
      <c r="M43" s="67">
        <v>0.14348855722739529</v>
      </c>
      <c r="N43" s="67">
        <v>9.7374343724694917E-2</v>
      </c>
      <c r="O43" s="67">
        <v>0</v>
      </c>
      <c r="P43" s="42"/>
    </row>
    <row r="44" spans="1:87" x14ac:dyDescent="0.25">
      <c r="A44" s="69" t="s">
        <v>118</v>
      </c>
      <c r="B44" s="67">
        <v>0</v>
      </c>
      <c r="C44" s="67">
        <v>0.13</v>
      </c>
      <c r="D44" s="67">
        <v>0.3</v>
      </c>
      <c r="E44" s="67">
        <v>-0.94352068866300842</v>
      </c>
      <c r="F44" s="67">
        <v>1.0855512324965464E-2</v>
      </c>
      <c r="G44" s="67">
        <v>-5.4008321544131731E-2</v>
      </c>
      <c r="H44" s="67">
        <v>0.14190182840388421</v>
      </c>
      <c r="I44" s="67">
        <v>0.1225200923019627</v>
      </c>
      <c r="J44" s="67">
        <v>0.82577486203643169</v>
      </c>
      <c r="K44" s="67">
        <v>0.20193742318789792</v>
      </c>
      <c r="M44" s="67">
        <v>-0.51068233855589962</v>
      </c>
      <c r="N44" s="67">
        <v>0.22020967023216745</v>
      </c>
      <c r="O44" s="67">
        <v>1.0265923853750634</v>
      </c>
      <c r="P44" s="42"/>
    </row>
    <row r="45" spans="1:87" x14ac:dyDescent="0.25">
      <c r="A45" s="70" t="s">
        <v>114</v>
      </c>
      <c r="B45" s="67">
        <v>2.1338271133345233E-2</v>
      </c>
      <c r="C45" s="67">
        <v>0.14637899895326453</v>
      </c>
      <c r="D45" s="67">
        <v>0.21504774734701038</v>
      </c>
      <c r="E45" s="67">
        <v>-1.0406054765439638</v>
      </c>
      <c r="F45" s="67">
        <v>-7.2650552867287749E-2</v>
      </c>
      <c r="G45" s="67">
        <v>-5.2913266662321989E-2</v>
      </c>
      <c r="H45" s="67">
        <v>7.4354858978407171E-2</v>
      </c>
      <c r="I45" s="67">
        <v>0.17415293691080452</v>
      </c>
      <c r="J45" s="67">
        <v>0.82577486228679653</v>
      </c>
      <c r="K45" s="67">
        <v>0.20193742389549943</v>
      </c>
      <c r="M45" s="67">
        <v>-0.65417089507708026</v>
      </c>
      <c r="N45" s="67">
        <v>0.12553718069155817</v>
      </c>
      <c r="O45" s="67">
        <v>1.02659238633269</v>
      </c>
      <c r="P45" s="42"/>
    </row>
    <row r="46" spans="1:87" x14ac:dyDescent="0.25">
      <c r="A46" s="70" t="s">
        <v>113</v>
      </c>
      <c r="B46" s="67">
        <v>-1.8757593902575517E-2</v>
      </c>
      <c r="C46" s="67">
        <v>-1.7835179382822992E-2</v>
      </c>
      <c r="D46" s="67">
        <v>8.2594029386516707E-2</v>
      </c>
      <c r="E46" s="67">
        <v>9.6407194009365912E-2</v>
      </c>
      <c r="F46" s="67">
        <v>8.3174759111131272E-2</v>
      </c>
      <c r="G46" s="67">
        <v>-1.0950548818097422E-3</v>
      </c>
      <c r="H46" s="67">
        <v>6.7546969425477027E-2</v>
      </c>
      <c r="I46" s="67">
        <v>-5.3107259243145709E-2</v>
      </c>
      <c r="J46" s="67">
        <v>-2.5684097574362846E-10</v>
      </c>
      <c r="K46" s="67">
        <v>0</v>
      </c>
      <c r="M46" s="67">
        <v>0.14248906840418482</v>
      </c>
      <c r="N46" s="67">
        <v>9.4672489540609292E-2</v>
      </c>
      <c r="O46" s="67">
        <v>0</v>
      </c>
      <c r="P46" s="42"/>
    </row>
    <row r="48" spans="1:87" x14ac:dyDescent="0.25">
      <c r="A48" s="74" t="s">
        <v>122</v>
      </c>
      <c r="B48" s="75"/>
      <c r="C48" s="75"/>
      <c r="D48" s="76"/>
    </row>
    <row r="49" spans="1:4" x14ac:dyDescent="0.25">
      <c r="A49" s="77"/>
      <c r="B49" s="78"/>
      <c r="C49" s="78"/>
      <c r="D49" s="79"/>
    </row>
    <row r="50" spans="1:4" x14ac:dyDescent="0.25">
      <c r="A50" s="77"/>
      <c r="B50" s="78"/>
      <c r="C50" s="78"/>
      <c r="D50" s="79"/>
    </row>
    <row r="51" spans="1:4" x14ac:dyDescent="0.25">
      <c r="A51" s="77"/>
      <c r="B51" s="78"/>
      <c r="C51" s="78"/>
      <c r="D51" s="79"/>
    </row>
    <row r="52" spans="1:4" x14ac:dyDescent="0.25">
      <c r="A52" s="77"/>
      <c r="B52" s="78"/>
      <c r="C52" s="78"/>
      <c r="D52" s="79"/>
    </row>
    <row r="53" spans="1:4" x14ac:dyDescent="0.25">
      <c r="A53" s="80"/>
      <c r="B53" s="81"/>
      <c r="C53" s="81"/>
      <c r="D53" s="82"/>
    </row>
  </sheetData>
  <mergeCells count="1">
    <mergeCell ref="A48:D53"/>
  </mergeCells>
  <phoneticPr fontId="13" type="noConversion"/>
  <pageMargins left="0.7" right="0.7" top="0.75" bottom="0.75" header="0.3" footer="0.3"/>
  <pageSetup paperSize="304" orientation="portrait" r:id="rId1"/>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C7203-5306-4505-B2E7-5DAA7DE113C8}">
  <dimension ref="A1:AE51"/>
  <sheetViews>
    <sheetView showGridLines="0" zoomScaleNormal="100" workbookViewId="0">
      <selection activeCell="M40" sqref="M40:N40"/>
    </sheetView>
  </sheetViews>
  <sheetFormatPr baseColWidth="10" defaultColWidth="9.140625" defaultRowHeight="15" x14ac:dyDescent="0.25"/>
  <cols>
    <col min="1" max="1" width="48.5703125" customWidth="1"/>
    <col min="2" max="8" width="11.28515625" bestFit="1" customWidth="1"/>
    <col min="9" max="10" width="11.28515625" style="50" bestFit="1" customWidth="1"/>
    <col min="11" max="11" width="11.28515625" style="50" customWidth="1"/>
    <col min="12" max="12" width="11" style="50" customWidth="1"/>
  </cols>
  <sheetData>
    <row r="1" spans="1:31" ht="23.25" x14ac:dyDescent="0.35">
      <c r="A1" s="39" t="s">
        <v>0</v>
      </c>
      <c r="B1" s="2"/>
      <c r="C1" s="2"/>
      <c r="D1" s="2"/>
      <c r="E1" s="2"/>
      <c r="F1" s="2"/>
      <c r="G1" s="2"/>
      <c r="H1" s="2"/>
      <c r="I1" s="47"/>
      <c r="J1" s="47"/>
      <c r="K1" s="47"/>
      <c r="L1" s="47"/>
    </row>
    <row r="2" spans="1:31" ht="15.75" x14ac:dyDescent="0.25">
      <c r="B2" s="17"/>
      <c r="C2" s="17"/>
      <c r="D2" s="17"/>
      <c r="E2" s="17"/>
      <c r="F2" s="17"/>
      <c r="G2" s="17"/>
      <c r="H2" s="17"/>
      <c r="I2" s="35"/>
      <c r="J2" s="35"/>
      <c r="K2" s="35"/>
      <c r="L2" s="35"/>
    </row>
    <row r="3" spans="1:31" ht="15.75" x14ac:dyDescent="0.25">
      <c r="A3" s="3" t="s">
        <v>1</v>
      </c>
      <c r="B3" s="17"/>
      <c r="C3" s="17"/>
      <c r="D3" s="17"/>
      <c r="E3" s="17"/>
      <c r="F3" s="17"/>
      <c r="G3" s="17"/>
      <c r="H3" s="17"/>
      <c r="I3" s="35"/>
      <c r="J3" s="35"/>
      <c r="K3" s="35"/>
      <c r="L3" s="35"/>
    </row>
    <row r="4" spans="1:31" x14ac:dyDescent="0.25">
      <c r="A4" s="40" t="s">
        <v>37</v>
      </c>
      <c r="B4" s="41" t="s">
        <v>3</v>
      </c>
      <c r="C4" s="41" t="s">
        <v>4</v>
      </c>
      <c r="D4" s="41" t="s">
        <v>5</v>
      </c>
      <c r="E4" s="41" t="s">
        <v>6</v>
      </c>
      <c r="F4" s="41" t="s">
        <v>7</v>
      </c>
      <c r="G4" s="41" t="s">
        <v>8</v>
      </c>
      <c r="H4" s="41" t="s">
        <v>9</v>
      </c>
      <c r="I4" s="41" t="s">
        <v>99</v>
      </c>
      <c r="J4" s="41" t="s">
        <v>102</v>
      </c>
      <c r="K4" s="41" t="s">
        <v>130</v>
      </c>
      <c r="L4" s="62"/>
    </row>
    <row r="5" spans="1:31" x14ac:dyDescent="0.25">
      <c r="A5" s="5"/>
      <c r="B5" s="7"/>
      <c r="C5" s="7"/>
      <c r="D5" s="7"/>
      <c r="E5" s="7"/>
      <c r="F5" s="7"/>
      <c r="G5" s="7"/>
      <c r="H5" s="7"/>
      <c r="I5" s="38"/>
      <c r="J5" s="38"/>
      <c r="K5" s="38"/>
      <c r="L5" s="38"/>
    </row>
    <row r="6" spans="1:31" x14ac:dyDescent="0.25">
      <c r="A6" s="27" t="s">
        <v>38</v>
      </c>
      <c r="B6" s="28"/>
      <c r="C6" s="28"/>
      <c r="D6" s="28"/>
      <c r="E6" s="28"/>
      <c r="F6" s="28"/>
      <c r="G6" s="28"/>
      <c r="H6" s="28"/>
      <c r="I6" s="29"/>
      <c r="J6" s="29"/>
      <c r="K6" s="29"/>
      <c r="L6" s="29"/>
    </row>
    <row r="7" spans="1:31" x14ac:dyDescent="0.25">
      <c r="A7" s="27" t="s">
        <v>39</v>
      </c>
      <c r="B7" s="29"/>
      <c r="C7" s="29"/>
      <c r="D7" s="29"/>
      <c r="E7" s="29"/>
      <c r="F7" s="29"/>
      <c r="G7" s="29"/>
      <c r="H7" s="29"/>
      <c r="I7" s="29"/>
      <c r="J7" s="29"/>
      <c r="K7" s="29"/>
      <c r="L7" s="29"/>
    </row>
    <row r="8" spans="1:31" x14ac:dyDescent="0.25">
      <c r="A8" s="23" t="s">
        <v>40</v>
      </c>
      <c r="B8" s="24">
        <v>5500983.565078306</v>
      </c>
      <c r="C8" s="24">
        <v>5909801.2425999455</v>
      </c>
      <c r="D8" s="24">
        <v>6131649.1740345964</v>
      </c>
      <c r="E8" s="24">
        <v>5788276.7945290459</v>
      </c>
      <c r="F8" s="24">
        <v>4399205.8134936113</v>
      </c>
      <c r="G8" s="24">
        <v>4505525.5470668385</v>
      </c>
      <c r="H8" s="24">
        <v>4356982.3426915333</v>
      </c>
      <c r="I8" s="24">
        <v>4388870.2087960523</v>
      </c>
      <c r="J8" s="24">
        <v>4510904.0442042202</v>
      </c>
      <c r="K8" s="24">
        <v>4447894.6892902823</v>
      </c>
      <c r="L8" s="24"/>
      <c r="M8" s="33"/>
      <c r="N8" s="33"/>
      <c r="O8" s="33"/>
      <c r="P8" s="33"/>
      <c r="Q8" s="33"/>
      <c r="R8" s="33"/>
      <c r="S8" s="33"/>
      <c r="T8" s="33"/>
      <c r="U8" s="33"/>
      <c r="V8" s="33"/>
      <c r="W8" s="33"/>
      <c r="X8" s="33"/>
      <c r="Y8" s="33"/>
      <c r="Z8" s="33"/>
      <c r="AA8" s="33"/>
      <c r="AB8" s="33"/>
      <c r="AC8" s="33"/>
      <c r="AD8" s="33"/>
      <c r="AE8" s="33"/>
    </row>
    <row r="9" spans="1:31" x14ac:dyDescent="0.25">
      <c r="A9" s="23" t="s">
        <v>41</v>
      </c>
      <c r="B9" s="24">
        <v>2859335.7535496694</v>
      </c>
      <c r="C9" s="24">
        <v>3006153.2608006741</v>
      </c>
      <c r="D9" s="24">
        <v>3060495.5307307406</v>
      </c>
      <c r="E9" s="24">
        <v>2929502.8572985879</v>
      </c>
      <c r="F9" s="24">
        <v>1922989.8079292811</v>
      </c>
      <c r="G9" s="24">
        <v>1919223.2152771961</v>
      </c>
      <c r="H9" s="24">
        <v>1822785.2229782976</v>
      </c>
      <c r="I9" s="24">
        <v>1773600.7390510333</v>
      </c>
      <c r="J9" s="24">
        <v>1764538.1135535019</v>
      </c>
      <c r="K9" s="24">
        <v>1730666.6005940577</v>
      </c>
      <c r="L9" s="24"/>
      <c r="M9" s="33"/>
      <c r="N9" s="33"/>
      <c r="O9" s="33"/>
      <c r="P9" s="33"/>
      <c r="Q9" s="33"/>
      <c r="R9" s="33"/>
      <c r="S9" s="33"/>
      <c r="T9" s="33"/>
      <c r="U9" s="33"/>
      <c r="V9" s="33"/>
      <c r="W9" s="33"/>
      <c r="X9" s="33"/>
      <c r="Y9" s="33"/>
      <c r="Z9" s="33"/>
      <c r="AA9" s="33"/>
      <c r="AB9" s="33"/>
      <c r="AC9" s="33"/>
      <c r="AD9" s="33"/>
      <c r="AE9" s="33"/>
    </row>
    <row r="10" spans="1:31" x14ac:dyDescent="0.25">
      <c r="A10" s="23" t="s">
        <v>42</v>
      </c>
      <c r="B10" s="24">
        <v>61100.114123361011</v>
      </c>
      <c r="C10" s="24">
        <v>56265.824156189017</v>
      </c>
      <c r="D10" s="24">
        <v>51066.153964072015</v>
      </c>
      <c r="E10" s="24">
        <v>47865.394004944021</v>
      </c>
      <c r="F10" s="24">
        <v>44600.358797264009</v>
      </c>
      <c r="G10" s="24">
        <v>53829.406978022074</v>
      </c>
      <c r="H10" s="24">
        <v>48362.572657675017</v>
      </c>
      <c r="I10" s="24">
        <v>43988.375531512407</v>
      </c>
      <c r="J10" s="24">
        <v>48698.824505332137</v>
      </c>
      <c r="K10" s="24">
        <v>33322.658489652647</v>
      </c>
      <c r="L10" s="24"/>
      <c r="M10" s="33"/>
      <c r="N10" s="33"/>
      <c r="O10" s="33"/>
      <c r="P10" s="33"/>
      <c r="Q10" s="33"/>
      <c r="R10" s="33"/>
      <c r="S10" s="33"/>
      <c r="T10" s="33"/>
      <c r="U10" s="33"/>
      <c r="V10" s="33"/>
      <c r="W10" s="33"/>
      <c r="X10" s="33"/>
      <c r="Y10" s="33"/>
      <c r="Z10" s="33"/>
      <c r="AA10" s="33"/>
      <c r="AB10" s="33"/>
      <c r="AC10" s="33"/>
      <c r="AD10" s="33"/>
      <c r="AE10" s="33"/>
    </row>
    <row r="11" spans="1:31" x14ac:dyDescent="0.25">
      <c r="A11" s="23" t="s">
        <v>43</v>
      </c>
      <c r="B11" s="24">
        <v>21616.037645360331</v>
      </c>
      <c r="C11" s="24">
        <v>23839.124371557002</v>
      </c>
      <c r="D11" s="24">
        <v>23481.019074225998</v>
      </c>
      <c r="E11" s="24">
        <v>22143.282272836001</v>
      </c>
      <c r="F11" s="24">
        <v>21026.924603092004</v>
      </c>
      <c r="G11" s="24">
        <v>19890.351450681999</v>
      </c>
      <c r="H11" s="24">
        <v>19367.079010465997</v>
      </c>
      <c r="I11" s="24">
        <v>20432.448456591937</v>
      </c>
      <c r="J11" s="24">
        <v>21340.646608047373</v>
      </c>
      <c r="K11" s="24">
        <v>19904.399034035985</v>
      </c>
      <c r="L11" s="24"/>
      <c r="M11" s="33"/>
      <c r="N11" s="33"/>
      <c r="O11" s="33"/>
      <c r="P11" s="33"/>
      <c r="Q11" s="33"/>
      <c r="R11" s="33"/>
      <c r="S11" s="33"/>
      <c r="T11" s="33"/>
      <c r="U11" s="33"/>
      <c r="V11" s="33"/>
      <c r="W11" s="33"/>
      <c r="X11" s="33"/>
      <c r="Y11" s="33"/>
      <c r="Z11" s="33"/>
      <c r="AA11" s="33"/>
      <c r="AB11" s="33"/>
      <c r="AC11" s="33"/>
      <c r="AD11" s="33"/>
      <c r="AE11" s="33"/>
    </row>
    <row r="12" spans="1:31" x14ac:dyDescent="0.25">
      <c r="A12" s="23" t="s">
        <v>44</v>
      </c>
      <c r="B12" s="24">
        <v>143205.93620713596</v>
      </c>
      <c r="C12" s="24">
        <v>144136.11299824892</v>
      </c>
      <c r="D12" s="24">
        <v>137846.56399665397</v>
      </c>
      <c r="E12" s="24">
        <v>133145.48095706097</v>
      </c>
      <c r="F12" s="24">
        <v>134994.74731034299</v>
      </c>
      <c r="G12" s="24">
        <v>137288.86390932198</v>
      </c>
      <c r="H12" s="24">
        <v>136009.75716183998</v>
      </c>
      <c r="I12" s="24">
        <v>142933.53372531425</v>
      </c>
      <c r="J12" s="24">
        <v>140756.57882070204</v>
      </c>
      <c r="K12" s="24">
        <v>136821.44355162402</v>
      </c>
      <c r="L12" s="24"/>
      <c r="M12" s="33"/>
      <c r="N12" s="33"/>
      <c r="O12" s="33"/>
      <c r="P12" s="33"/>
      <c r="Q12" s="33"/>
      <c r="R12" s="33"/>
      <c r="S12" s="33"/>
      <c r="T12" s="33"/>
      <c r="U12" s="33"/>
      <c r="V12" s="33"/>
      <c r="W12" s="33"/>
      <c r="X12" s="33"/>
      <c r="Y12" s="33"/>
      <c r="Z12" s="33"/>
      <c r="AA12" s="33"/>
      <c r="AB12" s="33"/>
      <c r="AC12" s="33"/>
      <c r="AD12" s="33"/>
      <c r="AE12" s="33"/>
    </row>
    <row r="13" spans="1:31" x14ac:dyDescent="0.25">
      <c r="A13" s="23" t="s">
        <v>101</v>
      </c>
      <c r="B13" s="24">
        <v>0</v>
      </c>
      <c r="C13" s="24">
        <v>0</v>
      </c>
      <c r="D13" s="24">
        <v>0</v>
      </c>
      <c r="E13" s="24">
        <v>0</v>
      </c>
      <c r="F13" s="24">
        <v>0</v>
      </c>
      <c r="G13" s="24">
        <v>0</v>
      </c>
      <c r="H13" s="24">
        <v>0</v>
      </c>
      <c r="I13" s="24">
        <v>0</v>
      </c>
      <c r="J13" s="24">
        <v>259351.5</v>
      </c>
      <c r="K13" s="24">
        <v>843341</v>
      </c>
      <c r="L13" s="24"/>
      <c r="M13" s="33"/>
      <c r="N13" s="33"/>
      <c r="O13" s="33"/>
      <c r="P13" s="33"/>
      <c r="Q13" s="33"/>
      <c r="R13" s="33"/>
      <c r="S13" s="33"/>
      <c r="T13" s="33"/>
      <c r="U13" s="33"/>
      <c r="V13" s="33"/>
      <c r="W13" s="33"/>
      <c r="X13" s="33"/>
      <c r="Y13" s="33"/>
      <c r="Z13" s="33"/>
      <c r="AA13" s="33"/>
      <c r="AB13" s="33"/>
      <c r="AC13" s="33"/>
      <c r="AD13" s="33"/>
      <c r="AE13" s="33"/>
    </row>
    <row r="14" spans="1:31" x14ac:dyDescent="0.25">
      <c r="A14" s="23" t="s">
        <v>45</v>
      </c>
      <c r="B14" s="24">
        <v>2886.8259084835054</v>
      </c>
      <c r="C14" s="24">
        <v>2881.9088127961159</v>
      </c>
      <c r="D14" s="24">
        <v>2906.2736313898604</v>
      </c>
      <c r="E14" s="24">
        <v>2875.8060204071999</v>
      </c>
      <c r="F14" s="24">
        <v>2860.8672809598602</v>
      </c>
      <c r="G14" s="24">
        <v>2572.1505171438603</v>
      </c>
      <c r="H14" s="24">
        <v>2531.7365280438598</v>
      </c>
      <c r="I14" s="24">
        <v>2522.7658988738604</v>
      </c>
      <c r="J14" s="24">
        <v>403764.68017069984</v>
      </c>
      <c r="K14" s="24">
        <v>2810.0147192298596</v>
      </c>
      <c r="L14" s="24"/>
      <c r="M14" s="33"/>
      <c r="N14" s="33"/>
      <c r="O14" s="33"/>
      <c r="P14" s="33"/>
      <c r="Q14" s="33"/>
      <c r="R14" s="33"/>
      <c r="S14" s="33"/>
      <c r="T14" s="33"/>
      <c r="U14" s="33"/>
      <c r="V14" s="33"/>
      <c r="W14" s="33"/>
      <c r="X14" s="33"/>
      <c r="Y14" s="33"/>
      <c r="Z14" s="33"/>
      <c r="AA14" s="33"/>
      <c r="AB14" s="33"/>
      <c r="AC14" s="33"/>
      <c r="AD14" s="33"/>
      <c r="AE14" s="33"/>
    </row>
    <row r="15" spans="1:31" x14ac:dyDescent="0.25">
      <c r="A15" s="43" t="s">
        <v>39</v>
      </c>
      <c r="B15" s="44">
        <v>8589128.2355123162</v>
      </c>
      <c r="C15" s="44">
        <v>9143077.4777394105</v>
      </c>
      <c r="D15" s="44">
        <v>9407444.7174316794</v>
      </c>
      <c r="E15" s="44">
        <v>8923809.6200828832</v>
      </c>
      <c r="F15" s="44">
        <v>6525678.5194145516</v>
      </c>
      <c r="G15" s="44">
        <f>SUM(G8:G14)</f>
        <v>6638329.5351992045</v>
      </c>
      <c r="H15" s="44">
        <f>SUM(H8:H14)</f>
        <v>6386038.7110278551</v>
      </c>
      <c r="I15" s="44">
        <v>6372348.0714593772</v>
      </c>
      <c r="J15" s="44">
        <f>SUM(J8:J14)</f>
        <v>7149354.3878625026</v>
      </c>
      <c r="K15" s="44">
        <v>7214760.8086788859</v>
      </c>
      <c r="L15" s="29"/>
      <c r="M15" s="33"/>
      <c r="N15" s="33"/>
      <c r="O15" s="33"/>
      <c r="P15" s="33"/>
      <c r="Q15" s="33"/>
      <c r="R15" s="33"/>
      <c r="S15" s="33"/>
      <c r="T15" s="33"/>
      <c r="U15" s="33"/>
      <c r="V15" s="33"/>
      <c r="W15" s="33"/>
      <c r="X15" s="33"/>
      <c r="Y15" s="33"/>
      <c r="Z15" s="33"/>
      <c r="AA15" s="33"/>
      <c r="AB15" s="33"/>
      <c r="AC15" s="33"/>
      <c r="AD15" s="33"/>
      <c r="AE15" s="33"/>
    </row>
    <row r="16" spans="1:31" x14ac:dyDescent="0.25">
      <c r="A16" s="27"/>
      <c r="B16" s="24"/>
      <c r="C16" s="24"/>
      <c r="D16" s="24"/>
      <c r="E16" s="24"/>
      <c r="F16" s="24"/>
      <c r="G16" s="24"/>
      <c r="H16" s="24"/>
      <c r="I16" s="24"/>
      <c r="J16" s="24"/>
      <c r="K16" s="24"/>
      <c r="L16" s="24"/>
      <c r="M16" s="33"/>
      <c r="N16" s="33"/>
      <c r="O16" s="33"/>
      <c r="P16" s="33"/>
      <c r="Q16" s="33"/>
      <c r="R16" s="33"/>
      <c r="S16" s="33"/>
      <c r="T16" s="33"/>
      <c r="U16" s="33"/>
      <c r="V16" s="33"/>
      <c r="W16" s="33"/>
      <c r="X16" s="33"/>
      <c r="Y16" s="33"/>
      <c r="Z16" s="33"/>
      <c r="AA16" s="33"/>
      <c r="AB16" s="33"/>
      <c r="AC16" s="33"/>
      <c r="AD16" s="33"/>
      <c r="AE16" s="33"/>
    </row>
    <row r="17" spans="1:31" x14ac:dyDescent="0.25">
      <c r="A17" s="27" t="s">
        <v>46</v>
      </c>
      <c r="B17" s="29"/>
      <c r="C17" s="29"/>
      <c r="D17" s="29"/>
      <c r="E17" s="29"/>
      <c r="F17" s="29"/>
      <c r="G17" s="29"/>
      <c r="H17" s="29"/>
      <c r="I17" s="29"/>
      <c r="J17" s="29"/>
      <c r="K17" s="29"/>
      <c r="L17" s="29"/>
      <c r="M17" s="33"/>
      <c r="N17" s="33"/>
      <c r="O17" s="33"/>
      <c r="P17" s="33"/>
      <c r="Q17" s="33"/>
      <c r="R17" s="33"/>
      <c r="S17" s="33"/>
      <c r="T17" s="33"/>
      <c r="U17" s="33"/>
      <c r="V17" s="33"/>
      <c r="W17" s="33"/>
      <c r="X17" s="33"/>
      <c r="Y17" s="33"/>
      <c r="Z17" s="33"/>
      <c r="AA17" s="33"/>
      <c r="AB17" s="33"/>
      <c r="AC17" s="33"/>
      <c r="AD17" s="33"/>
      <c r="AE17" s="33"/>
    </row>
    <row r="18" spans="1:31" x14ac:dyDescent="0.25">
      <c r="A18" s="23" t="s">
        <v>47</v>
      </c>
      <c r="B18" s="24">
        <v>865252.77605690318</v>
      </c>
      <c r="C18" s="24">
        <v>937936.24186415656</v>
      </c>
      <c r="D18" s="24">
        <v>1117553.6809996224</v>
      </c>
      <c r="E18" s="24">
        <v>1243758.1878520893</v>
      </c>
      <c r="F18" s="24">
        <v>1185349.9380710793</v>
      </c>
      <c r="G18" s="24">
        <v>1218701.0604939398</v>
      </c>
      <c r="H18" s="24">
        <v>1303777.5117043674</v>
      </c>
      <c r="I18" s="24">
        <v>1380412.4541129963</v>
      </c>
      <c r="J18" s="24">
        <v>1450743.880175574</v>
      </c>
      <c r="K18" s="24">
        <v>1821083.3249320406</v>
      </c>
      <c r="L18" s="24"/>
      <c r="M18" s="33"/>
      <c r="N18" s="33"/>
      <c r="O18" s="33"/>
      <c r="P18" s="33"/>
      <c r="Q18" s="33"/>
      <c r="R18" s="33"/>
      <c r="S18" s="33"/>
      <c r="T18" s="33"/>
      <c r="U18" s="33"/>
      <c r="V18" s="33"/>
      <c r="W18" s="33"/>
      <c r="X18" s="33"/>
      <c r="Y18" s="33"/>
      <c r="Z18" s="33"/>
      <c r="AA18" s="33"/>
      <c r="AB18" s="33"/>
      <c r="AC18" s="33"/>
      <c r="AD18" s="33"/>
      <c r="AE18" s="33"/>
    </row>
    <row r="19" spans="1:31" x14ac:dyDescent="0.25">
      <c r="A19" s="23" t="s">
        <v>48</v>
      </c>
      <c r="B19" s="24">
        <v>801599.05111474404</v>
      </c>
      <c r="C19" s="24">
        <v>901759.42685218726</v>
      </c>
      <c r="D19" s="24">
        <v>916210.99371166795</v>
      </c>
      <c r="E19" s="24">
        <v>826850.89065455773</v>
      </c>
      <c r="F19" s="24">
        <v>933538.82738508214</v>
      </c>
      <c r="G19" s="24">
        <v>1042044.8326091493</v>
      </c>
      <c r="H19" s="24">
        <v>1066323.1313284403</v>
      </c>
      <c r="I19" s="24">
        <v>1096595.6095228025</v>
      </c>
      <c r="J19" s="24">
        <v>3363234.3101255652</v>
      </c>
      <c r="K19" s="24">
        <v>2519111.709057352</v>
      </c>
      <c r="L19" s="24"/>
      <c r="M19" s="33"/>
      <c r="N19" s="33"/>
      <c r="O19" s="33"/>
      <c r="P19" s="33"/>
      <c r="Q19" s="33"/>
      <c r="R19" s="33"/>
      <c r="S19" s="33"/>
      <c r="T19" s="33"/>
      <c r="U19" s="33"/>
      <c r="V19" s="33"/>
      <c r="W19" s="33"/>
      <c r="X19" s="33"/>
      <c r="Y19" s="33"/>
      <c r="Z19" s="33"/>
      <c r="AA19" s="33"/>
      <c r="AB19" s="33"/>
      <c r="AC19" s="33"/>
      <c r="AD19" s="33"/>
      <c r="AE19" s="33"/>
    </row>
    <row r="20" spans="1:31" x14ac:dyDescent="0.25">
      <c r="A20" s="23" t="s">
        <v>100</v>
      </c>
      <c r="B20" s="24">
        <v>0</v>
      </c>
      <c r="C20" s="24">
        <v>0</v>
      </c>
      <c r="D20" s="24">
        <v>0</v>
      </c>
      <c r="E20" s="24">
        <v>0</v>
      </c>
      <c r="F20" s="24">
        <v>2979941.3009386403</v>
      </c>
      <c r="G20" s="24">
        <v>3046773.0927744731</v>
      </c>
      <c r="H20" s="24">
        <v>2995759.0978509639</v>
      </c>
      <c r="I20" s="24">
        <v>2831510</v>
      </c>
      <c r="J20" s="24">
        <v>0</v>
      </c>
      <c r="K20" s="24">
        <v>0</v>
      </c>
      <c r="L20" s="24"/>
      <c r="M20" s="33"/>
      <c r="N20" s="33"/>
      <c r="O20" s="33"/>
      <c r="P20" s="33"/>
      <c r="Q20" s="33"/>
      <c r="R20" s="33"/>
      <c r="S20" s="33"/>
      <c r="T20" s="33"/>
      <c r="U20" s="33"/>
      <c r="V20" s="33"/>
      <c r="W20" s="33"/>
      <c r="X20" s="33"/>
      <c r="Y20" s="33"/>
      <c r="Z20" s="33"/>
      <c r="AA20" s="33"/>
      <c r="AB20" s="33"/>
      <c r="AC20" s="33"/>
      <c r="AD20" s="33"/>
      <c r="AE20" s="33"/>
    </row>
    <row r="21" spans="1:31" x14ac:dyDescent="0.25">
      <c r="A21" s="43" t="s">
        <v>46</v>
      </c>
      <c r="B21" s="44">
        <v>1666851.8271716472</v>
      </c>
      <c r="C21" s="44">
        <v>1839695.6687163438</v>
      </c>
      <c r="D21" s="44">
        <v>2033764.6747112903</v>
      </c>
      <c r="E21" s="44">
        <v>2070609.0785066471</v>
      </c>
      <c r="F21" s="44">
        <v>5098830.0663948022</v>
      </c>
      <c r="G21" s="44">
        <f>SUM(G18:G20)</f>
        <v>5307518.9858775623</v>
      </c>
      <c r="H21" s="44">
        <f>SUM(H18:H20)</f>
        <v>5365859.7408837713</v>
      </c>
      <c r="I21" s="44">
        <v>5308518</v>
      </c>
      <c r="J21" s="44">
        <f>SUM(J18:J20)</f>
        <v>4813978.1903011389</v>
      </c>
      <c r="K21" s="44">
        <v>4340195.0339893932</v>
      </c>
      <c r="L21" s="29"/>
      <c r="M21" s="33"/>
      <c r="N21" s="33"/>
      <c r="O21" s="33"/>
      <c r="P21" s="33"/>
      <c r="Q21" s="33"/>
      <c r="R21" s="33"/>
      <c r="S21" s="33"/>
      <c r="T21" s="33"/>
      <c r="U21" s="33"/>
      <c r="V21" s="33"/>
      <c r="W21" s="33"/>
      <c r="X21" s="33"/>
      <c r="Y21" s="33"/>
      <c r="Z21" s="33"/>
      <c r="AA21" s="33"/>
      <c r="AB21" s="33"/>
      <c r="AC21" s="33"/>
      <c r="AD21" s="33"/>
      <c r="AE21" s="33"/>
    </row>
    <row r="22" spans="1:31" x14ac:dyDescent="0.25">
      <c r="A22" s="27"/>
      <c r="B22" s="24"/>
      <c r="C22" s="24"/>
      <c r="D22" s="24"/>
      <c r="E22" s="24"/>
      <c r="F22" s="24"/>
      <c r="G22" s="24"/>
      <c r="H22" s="24"/>
      <c r="I22" s="24"/>
      <c r="J22" s="24"/>
      <c r="K22" s="24"/>
      <c r="L22" s="24"/>
      <c r="M22" s="33"/>
      <c r="N22" s="33"/>
      <c r="O22" s="33"/>
      <c r="P22" s="33"/>
      <c r="Q22" s="33"/>
      <c r="R22" s="33"/>
      <c r="S22" s="33"/>
      <c r="T22" s="33"/>
      <c r="U22" s="33"/>
      <c r="V22" s="33"/>
      <c r="W22" s="33"/>
      <c r="X22" s="33"/>
      <c r="Y22" s="33"/>
      <c r="Z22" s="33"/>
      <c r="AA22" s="33"/>
      <c r="AB22" s="33"/>
      <c r="AC22" s="33"/>
      <c r="AD22" s="33"/>
      <c r="AE22" s="33"/>
    </row>
    <row r="23" spans="1:31" x14ac:dyDescent="0.25">
      <c r="A23" s="43" t="s">
        <v>49</v>
      </c>
      <c r="B23" s="44">
        <v>10255980.062683964</v>
      </c>
      <c r="C23" s="44">
        <v>10982773.146455754</v>
      </c>
      <c r="D23" s="44">
        <v>11441209.392142968</v>
      </c>
      <c r="E23" s="44">
        <v>10994418.698589532</v>
      </c>
      <c r="F23" s="44">
        <v>11624508.585809354</v>
      </c>
      <c r="G23" s="44">
        <f>G21+G15</f>
        <v>11945848.521076767</v>
      </c>
      <c r="H23" s="44">
        <f>H21+H15</f>
        <v>11751898.451911626</v>
      </c>
      <c r="I23" s="44">
        <v>11680866.009383136</v>
      </c>
      <c r="J23" s="44">
        <f>J21+J15</f>
        <v>11963332.578163642</v>
      </c>
      <c r="K23" s="44">
        <v>11554955.842668278</v>
      </c>
      <c r="L23" s="29"/>
      <c r="M23" s="33"/>
      <c r="N23" s="33"/>
      <c r="O23" s="33"/>
      <c r="P23" s="33"/>
      <c r="Q23" s="33"/>
      <c r="R23" s="33"/>
      <c r="S23" s="33"/>
      <c r="T23" s="33"/>
      <c r="U23" s="33"/>
      <c r="V23" s="33"/>
      <c r="W23" s="33"/>
      <c r="X23" s="33"/>
      <c r="Y23" s="33"/>
      <c r="Z23" s="33"/>
      <c r="AA23" s="33"/>
      <c r="AB23" s="33"/>
      <c r="AC23" s="33"/>
      <c r="AD23" s="33"/>
      <c r="AE23" s="33"/>
    </row>
    <row r="24" spans="1:31" x14ac:dyDescent="0.25">
      <c r="A24" s="27"/>
      <c r="B24" s="24"/>
      <c r="C24" s="24"/>
      <c r="D24" s="24"/>
      <c r="E24" s="24"/>
      <c r="F24" s="24"/>
      <c r="G24" s="24"/>
      <c r="H24" s="24"/>
      <c r="I24" s="24"/>
      <c r="J24" s="24"/>
      <c r="K24" s="24"/>
      <c r="L24" s="24"/>
      <c r="M24" s="33"/>
      <c r="N24" s="33"/>
      <c r="O24" s="33"/>
      <c r="P24" s="33"/>
      <c r="Q24" s="33"/>
      <c r="R24" s="33"/>
      <c r="S24" s="33"/>
      <c r="T24" s="33"/>
      <c r="U24" s="33"/>
      <c r="V24" s="33"/>
      <c r="W24" s="33"/>
      <c r="X24" s="33"/>
      <c r="Y24" s="33"/>
      <c r="Z24" s="33"/>
      <c r="AA24" s="33"/>
      <c r="AB24" s="33"/>
      <c r="AC24" s="33"/>
      <c r="AD24" s="33"/>
      <c r="AE24" s="33"/>
    </row>
    <row r="25" spans="1:31" x14ac:dyDescent="0.25">
      <c r="A25" s="27" t="s">
        <v>50</v>
      </c>
      <c r="B25" s="29"/>
      <c r="C25" s="29"/>
      <c r="D25" s="29"/>
      <c r="E25" s="29"/>
      <c r="F25" s="29"/>
      <c r="G25" s="29"/>
      <c r="H25" s="29"/>
      <c r="I25" s="29"/>
      <c r="J25" s="29"/>
      <c r="K25" s="29"/>
      <c r="L25" s="29"/>
      <c r="M25" s="33"/>
      <c r="N25" s="33"/>
      <c r="O25" s="33"/>
      <c r="P25" s="33"/>
      <c r="Q25" s="33"/>
      <c r="R25" s="33"/>
      <c r="S25" s="33"/>
      <c r="T25" s="33"/>
      <c r="U25" s="33"/>
      <c r="V25" s="33"/>
      <c r="W25" s="33"/>
      <c r="X25" s="33"/>
      <c r="Y25" s="33"/>
      <c r="Z25" s="33"/>
      <c r="AA25" s="33"/>
      <c r="AB25" s="33"/>
      <c r="AC25" s="33"/>
      <c r="AD25" s="33"/>
      <c r="AE25" s="33"/>
    </row>
    <row r="26" spans="1:31" x14ac:dyDescent="0.25">
      <c r="A26" s="23" t="s">
        <v>51</v>
      </c>
      <c r="B26" s="24">
        <v>5020884.9929096922</v>
      </c>
      <c r="C26" s="24">
        <v>5362143.326903292</v>
      </c>
      <c r="D26" s="24">
        <v>5619924.7534924401</v>
      </c>
      <c r="E26" s="24">
        <v>5225520.7444261573</v>
      </c>
      <c r="F26" s="24">
        <v>5507719.7397251902</v>
      </c>
      <c r="G26" s="24">
        <v>5647208.8525963696</v>
      </c>
      <c r="H26" s="24">
        <v>5577850.9609631198</v>
      </c>
      <c r="I26" s="24">
        <v>5514092.5595305488</v>
      </c>
      <c r="J26" s="24">
        <v>5630111.1334155165</v>
      </c>
      <c r="K26" s="24">
        <v>5497522.507207755</v>
      </c>
      <c r="L26" s="24"/>
      <c r="M26" s="33"/>
      <c r="N26" s="33"/>
      <c r="O26" s="33"/>
      <c r="P26" s="33"/>
      <c r="Q26" s="33"/>
      <c r="R26" s="33"/>
      <c r="S26" s="33"/>
      <c r="T26" s="33"/>
      <c r="U26" s="33"/>
      <c r="V26" s="33"/>
      <c r="W26" s="33"/>
      <c r="X26" s="33"/>
      <c r="Y26" s="33"/>
      <c r="Z26" s="33"/>
      <c r="AA26" s="33"/>
      <c r="AB26" s="33"/>
      <c r="AC26" s="33"/>
      <c r="AD26" s="33"/>
      <c r="AE26" s="33"/>
    </row>
    <row r="27" spans="1:31" x14ac:dyDescent="0.25">
      <c r="A27" s="43" t="s">
        <v>52</v>
      </c>
      <c r="B27" s="44">
        <v>5020884.9929096922</v>
      </c>
      <c r="C27" s="44">
        <v>5362143.326903292</v>
      </c>
      <c r="D27" s="44">
        <v>5619924.7534924401</v>
      </c>
      <c r="E27" s="44">
        <v>5225520.7444261573</v>
      </c>
      <c r="F27" s="44">
        <v>5507719.7397251902</v>
      </c>
      <c r="G27" s="44">
        <v>5647208.8525963696</v>
      </c>
      <c r="H27" s="44">
        <v>5577850.9609631198</v>
      </c>
      <c r="I27" s="44">
        <v>5514092.5595305488</v>
      </c>
      <c r="J27" s="44">
        <f>J26</f>
        <v>5630111.1334155165</v>
      </c>
      <c r="K27" s="44">
        <v>5497522.507207755</v>
      </c>
      <c r="L27" s="73"/>
      <c r="M27" s="33"/>
      <c r="N27" s="33"/>
      <c r="O27" s="33"/>
      <c r="P27" s="33"/>
      <c r="Q27" s="33"/>
      <c r="R27" s="33"/>
      <c r="S27" s="33"/>
      <c r="T27" s="33"/>
      <c r="U27" s="33"/>
      <c r="V27" s="33"/>
      <c r="W27" s="33"/>
      <c r="X27" s="33"/>
      <c r="Y27" s="33"/>
      <c r="Z27" s="33"/>
      <c r="AA27" s="33"/>
      <c r="AB27" s="33"/>
      <c r="AC27" s="33"/>
      <c r="AD27" s="33"/>
      <c r="AE27" s="33"/>
    </row>
    <row r="28" spans="1:31" x14ac:dyDescent="0.25">
      <c r="A28" s="27"/>
      <c r="B28" s="24"/>
      <c r="C28" s="24"/>
      <c r="D28" s="24"/>
      <c r="E28" s="24"/>
      <c r="F28" s="24"/>
      <c r="G28" s="24"/>
      <c r="H28" s="24"/>
      <c r="I28" s="24"/>
      <c r="J28" s="24"/>
      <c r="K28" s="24"/>
      <c r="L28" s="24"/>
      <c r="M28" s="33"/>
      <c r="N28" s="33"/>
      <c r="O28" s="33"/>
      <c r="P28" s="33"/>
      <c r="Q28" s="33"/>
      <c r="R28" s="33"/>
      <c r="S28" s="33"/>
      <c r="T28" s="33"/>
      <c r="U28" s="33"/>
      <c r="V28" s="33"/>
      <c r="W28" s="33"/>
      <c r="X28" s="33"/>
      <c r="Y28" s="33"/>
      <c r="Z28" s="33"/>
      <c r="AA28" s="33"/>
      <c r="AB28" s="33"/>
      <c r="AC28" s="33"/>
      <c r="AD28" s="33"/>
      <c r="AE28" s="33"/>
    </row>
    <row r="29" spans="1:31" x14ac:dyDescent="0.25">
      <c r="A29" s="27" t="s">
        <v>53</v>
      </c>
      <c r="B29" s="29"/>
      <c r="C29" s="29"/>
      <c r="D29" s="29"/>
      <c r="E29" s="29"/>
      <c r="F29" s="29"/>
      <c r="G29" s="29"/>
      <c r="H29" s="29"/>
      <c r="I29" s="29"/>
      <c r="J29" s="29"/>
      <c r="K29" s="29"/>
      <c r="L29" s="29"/>
      <c r="M29" s="33"/>
      <c r="N29" s="33"/>
      <c r="O29" s="33"/>
      <c r="P29" s="33"/>
      <c r="Q29" s="33"/>
      <c r="R29" s="33"/>
      <c r="S29" s="33"/>
      <c r="T29" s="33"/>
      <c r="U29" s="33"/>
      <c r="V29" s="33"/>
      <c r="W29" s="33"/>
      <c r="X29" s="33"/>
      <c r="Y29" s="33"/>
      <c r="Z29" s="33"/>
      <c r="AA29" s="33"/>
      <c r="AB29" s="33"/>
      <c r="AC29" s="33"/>
      <c r="AD29" s="33"/>
      <c r="AE29" s="33"/>
    </row>
    <row r="30" spans="1:31" x14ac:dyDescent="0.25">
      <c r="A30" s="23" t="s">
        <v>54</v>
      </c>
      <c r="B30" s="24">
        <v>3597287.4812279996</v>
      </c>
      <c r="C30" s="24">
        <v>3837477.1504929997</v>
      </c>
      <c r="D30" s="24">
        <v>3858429.8392759995</v>
      </c>
      <c r="E30" s="24">
        <v>3837095.8861939996</v>
      </c>
      <c r="F30" s="24">
        <v>4162943.7550709997</v>
      </c>
      <c r="G30" s="24">
        <v>4280959.4616479995</v>
      </c>
      <c r="H30" s="24">
        <v>4120827.6017729994</v>
      </c>
      <c r="I30" s="24">
        <v>4008319.5531559987</v>
      </c>
      <c r="J30" s="24">
        <v>4287681.8257119991</v>
      </c>
      <c r="K30" s="24">
        <v>4187532.2713759989</v>
      </c>
      <c r="L30" s="24"/>
      <c r="M30" s="33"/>
      <c r="N30" s="33"/>
      <c r="O30" s="33"/>
      <c r="P30" s="33"/>
      <c r="Q30" s="33"/>
      <c r="R30" s="33"/>
      <c r="S30" s="33"/>
      <c r="T30" s="33"/>
      <c r="U30" s="33"/>
      <c r="V30" s="33"/>
      <c r="W30" s="33"/>
      <c r="X30" s="33"/>
      <c r="Y30" s="33"/>
      <c r="Z30" s="33"/>
      <c r="AA30" s="33"/>
      <c r="AB30" s="33"/>
      <c r="AC30" s="33"/>
      <c r="AD30" s="33"/>
      <c r="AE30" s="33"/>
    </row>
    <row r="31" spans="1:31" x14ac:dyDescent="0.25">
      <c r="A31" s="23" t="s">
        <v>55</v>
      </c>
      <c r="B31" s="24">
        <v>43141.854549447999</v>
      </c>
      <c r="C31" s="24">
        <v>40500.315494531009</v>
      </c>
      <c r="D31" s="24">
        <v>36947.378909801999</v>
      </c>
      <c r="E31" s="24">
        <v>34381.415748448002</v>
      </c>
      <c r="F31" s="24">
        <v>31511.190728523998</v>
      </c>
      <c r="G31" s="24">
        <v>39399.056097439934</v>
      </c>
      <c r="H31" s="24">
        <v>34838.928569509815</v>
      </c>
      <c r="I31" s="24">
        <v>31421.316302405889</v>
      </c>
      <c r="J31" s="24">
        <v>33374.418168589131</v>
      </c>
      <c r="K31" s="24">
        <v>22343.445784400028</v>
      </c>
      <c r="L31" s="24"/>
      <c r="M31" s="33"/>
      <c r="N31" s="33"/>
      <c r="O31" s="33"/>
      <c r="P31" s="33"/>
      <c r="Q31" s="33"/>
      <c r="R31" s="33"/>
      <c r="S31" s="33"/>
      <c r="T31" s="33"/>
      <c r="U31" s="33"/>
      <c r="V31" s="33"/>
      <c r="W31" s="33"/>
      <c r="X31" s="33"/>
      <c r="Y31" s="33"/>
      <c r="Z31" s="33"/>
      <c r="AA31" s="33"/>
      <c r="AB31" s="33"/>
      <c r="AC31" s="33"/>
      <c r="AD31" s="33"/>
      <c r="AE31" s="33"/>
    </row>
    <row r="32" spans="1:31" x14ac:dyDescent="0.25">
      <c r="A32" s="23" t="s">
        <v>56</v>
      </c>
      <c r="B32" s="24">
        <v>543036.71624564321</v>
      </c>
      <c r="C32" s="24">
        <v>590570.50332045206</v>
      </c>
      <c r="D32" s="24">
        <v>602115.66866165295</v>
      </c>
      <c r="E32" s="24">
        <v>533063.52063259738</v>
      </c>
      <c r="F32" s="24">
        <v>302866.32167436928</v>
      </c>
      <c r="G32" s="24">
        <v>270695.69270363118</v>
      </c>
      <c r="H32" s="24">
        <v>270303.48737090256</v>
      </c>
      <c r="I32" s="24">
        <v>274430.70367317757</v>
      </c>
      <c r="J32" s="24">
        <v>269487.67670269299</v>
      </c>
      <c r="K32" s="24">
        <v>256699.865308943</v>
      </c>
      <c r="L32" s="24"/>
      <c r="M32" s="33"/>
      <c r="N32" s="33"/>
      <c r="O32" s="33"/>
      <c r="P32" s="33"/>
      <c r="Q32" s="33"/>
      <c r="R32" s="33"/>
      <c r="S32" s="33"/>
      <c r="T32" s="33"/>
      <c r="U32" s="33"/>
      <c r="V32" s="33"/>
      <c r="W32" s="33"/>
      <c r="X32" s="33"/>
      <c r="Y32" s="33"/>
      <c r="Z32" s="33"/>
      <c r="AA32" s="33"/>
      <c r="AB32" s="33"/>
      <c r="AC32" s="33"/>
      <c r="AD32" s="33"/>
      <c r="AE32" s="33"/>
    </row>
    <row r="33" spans="1:31" x14ac:dyDescent="0.25">
      <c r="A33" s="23" t="s">
        <v>57</v>
      </c>
      <c r="B33" s="24">
        <v>19237.580482750105</v>
      </c>
      <c r="C33" s="24">
        <v>19405.194566290105</v>
      </c>
      <c r="D33" s="24">
        <v>19926.729667122108</v>
      </c>
      <c r="E33" s="24">
        <v>11005.719043572106</v>
      </c>
      <c r="F33" s="24">
        <v>6199.9955361001066</v>
      </c>
      <c r="G33" s="24">
        <v>6622.5216041601061</v>
      </c>
      <c r="H33" s="24">
        <v>6315.2953975001055</v>
      </c>
      <c r="I33" s="24">
        <v>6833.9772710251054</v>
      </c>
      <c r="J33" s="24">
        <v>9445.2913198751048</v>
      </c>
      <c r="K33" s="24">
        <v>9348.8861724351063</v>
      </c>
      <c r="L33" s="24"/>
      <c r="M33" s="33"/>
      <c r="N33" s="33"/>
      <c r="O33" s="33"/>
      <c r="P33" s="33"/>
      <c r="Q33" s="33"/>
      <c r="R33" s="33"/>
      <c r="S33" s="33"/>
      <c r="T33" s="33"/>
      <c r="U33" s="33"/>
      <c r="V33" s="33"/>
      <c r="W33" s="33"/>
      <c r="X33" s="33"/>
      <c r="Y33" s="33"/>
      <c r="Z33" s="33"/>
      <c r="AA33" s="33"/>
      <c r="AB33" s="33"/>
      <c r="AC33" s="33"/>
      <c r="AD33" s="33"/>
      <c r="AE33" s="33"/>
    </row>
    <row r="34" spans="1:31" x14ac:dyDescent="0.25">
      <c r="A34" s="43" t="s">
        <v>58</v>
      </c>
      <c r="B34" s="44">
        <v>4202703.6325058406</v>
      </c>
      <c r="C34" s="44">
        <v>4487953.1638742723</v>
      </c>
      <c r="D34" s="44">
        <v>4517419.6165145757</v>
      </c>
      <c r="E34" s="44">
        <v>4415546.5416186173</v>
      </c>
      <c r="F34" s="44">
        <v>4503521.2630099934</v>
      </c>
      <c r="G34" s="44">
        <f>SUM(G30:G33)</f>
        <v>4597676.7320532296</v>
      </c>
      <c r="H34" s="44">
        <v>4432285.3131109122</v>
      </c>
      <c r="I34" s="44">
        <f>SUM(I30:I33)</f>
        <v>4321005.5504026068</v>
      </c>
      <c r="J34" s="44">
        <f>SUM(J30:J33)</f>
        <v>4599989.2119031567</v>
      </c>
      <c r="K34" s="44">
        <v>4475924.4686417766</v>
      </c>
      <c r="L34" s="29"/>
      <c r="M34" s="33"/>
      <c r="N34" s="33"/>
      <c r="O34" s="33"/>
      <c r="P34" s="33"/>
      <c r="Q34" s="33"/>
      <c r="R34" s="33"/>
      <c r="S34" s="33"/>
      <c r="T34" s="33"/>
      <c r="U34" s="33"/>
      <c r="V34" s="33"/>
      <c r="W34" s="33"/>
      <c r="X34" s="33"/>
      <c r="Y34" s="33"/>
      <c r="Z34" s="33"/>
      <c r="AA34" s="33"/>
      <c r="AB34" s="33"/>
      <c r="AC34" s="33"/>
      <c r="AD34" s="33"/>
      <c r="AE34" s="33"/>
    </row>
    <row r="35" spans="1:31" x14ac:dyDescent="0.25">
      <c r="A35" s="27"/>
      <c r="B35" s="24"/>
      <c r="C35" s="24"/>
      <c r="D35" s="24"/>
      <c r="E35" s="24"/>
      <c r="F35" s="24"/>
      <c r="G35" s="24"/>
      <c r="H35" s="24"/>
      <c r="I35" s="24"/>
      <c r="J35" s="24"/>
      <c r="K35" s="24"/>
      <c r="L35" s="24"/>
      <c r="M35" s="33"/>
      <c r="N35" s="33"/>
      <c r="O35" s="33"/>
      <c r="P35" s="33"/>
      <c r="Q35" s="33"/>
      <c r="R35" s="33"/>
      <c r="S35" s="33"/>
      <c r="T35" s="33"/>
      <c r="U35" s="33"/>
      <c r="V35" s="33"/>
      <c r="W35" s="33"/>
      <c r="X35" s="33"/>
      <c r="Y35" s="33"/>
      <c r="Z35" s="33"/>
      <c r="AA35" s="33"/>
      <c r="AB35" s="33"/>
      <c r="AC35" s="33"/>
      <c r="AD35" s="33"/>
      <c r="AE35" s="33"/>
    </row>
    <row r="36" spans="1:31" x14ac:dyDescent="0.25">
      <c r="A36" s="27" t="s">
        <v>59</v>
      </c>
      <c r="B36" s="29"/>
      <c r="C36" s="29"/>
      <c r="D36" s="29"/>
      <c r="E36" s="29"/>
      <c r="F36" s="29"/>
      <c r="G36" s="29"/>
      <c r="H36" s="29"/>
      <c r="I36" s="29"/>
      <c r="J36" s="29"/>
      <c r="K36" s="29"/>
      <c r="L36" s="29"/>
      <c r="M36" s="33"/>
      <c r="N36" s="33"/>
      <c r="O36" s="33"/>
      <c r="P36" s="33"/>
      <c r="Q36" s="33"/>
      <c r="R36" s="33"/>
      <c r="S36" s="33"/>
      <c r="T36" s="33"/>
      <c r="U36" s="33"/>
      <c r="V36" s="33"/>
      <c r="W36" s="33"/>
      <c r="X36" s="33"/>
      <c r="Y36" s="33"/>
      <c r="Z36" s="33"/>
      <c r="AA36" s="33"/>
      <c r="AB36" s="33"/>
      <c r="AC36" s="33"/>
      <c r="AD36" s="33"/>
      <c r="AE36" s="33"/>
    </row>
    <row r="37" spans="1:31" x14ac:dyDescent="0.25">
      <c r="A37" s="23" t="s">
        <v>60</v>
      </c>
      <c r="B37" s="24">
        <v>53357.528174080035</v>
      </c>
      <c r="C37" s="24">
        <v>8534.9213250800458</v>
      </c>
      <c r="D37" s="24">
        <v>112888.44262246405</v>
      </c>
      <c r="E37" s="24">
        <v>5470.4615500000473</v>
      </c>
      <c r="F37" s="24">
        <v>41499.084370000033</v>
      </c>
      <c r="G37" s="24">
        <v>6089.7374900000295</v>
      </c>
      <c r="H37" s="24">
        <v>40987.357030000014</v>
      </c>
      <c r="I37" s="24">
        <v>2740.9252700000343</v>
      </c>
      <c r="J37" s="24">
        <v>41177.557570000055</v>
      </c>
      <c r="K37" s="24">
        <v>5925.8053978254156</v>
      </c>
      <c r="L37" s="24"/>
      <c r="M37" s="33"/>
      <c r="N37" s="33"/>
      <c r="O37" s="33"/>
      <c r="P37" s="33"/>
      <c r="Q37" s="33"/>
      <c r="R37" s="33"/>
      <c r="S37" s="33"/>
      <c r="T37" s="33"/>
      <c r="U37" s="33"/>
      <c r="V37" s="33"/>
      <c r="W37" s="33"/>
      <c r="X37" s="33"/>
      <c r="Y37" s="33"/>
      <c r="Z37" s="33"/>
      <c r="AA37" s="33"/>
      <c r="AB37" s="33"/>
      <c r="AC37" s="33"/>
      <c r="AD37" s="33"/>
      <c r="AE37" s="33"/>
    </row>
    <row r="38" spans="1:31" x14ac:dyDescent="0.25">
      <c r="A38" s="23" t="s">
        <v>55</v>
      </c>
      <c r="B38" s="24">
        <v>16582.399127069988</v>
      </c>
      <c r="C38" s="24">
        <v>15873.370290667986</v>
      </c>
      <c r="D38" s="24">
        <v>14618.098932557989</v>
      </c>
      <c r="E38" s="24">
        <v>14217.146103652993</v>
      </c>
      <c r="F38" s="24">
        <v>14433.471376010986</v>
      </c>
      <c r="G38" s="24">
        <v>16015.649813598178</v>
      </c>
      <c r="H38" s="24">
        <v>15319.816690719377</v>
      </c>
      <c r="I38" s="24">
        <v>14548.747555018133</v>
      </c>
      <c r="J38" s="24">
        <v>17639.535929418395</v>
      </c>
      <c r="K38" s="24">
        <v>12336.871498809765</v>
      </c>
      <c r="L38" s="24"/>
      <c r="M38" s="33"/>
      <c r="N38" s="33"/>
      <c r="O38" s="33"/>
      <c r="P38" s="33"/>
      <c r="Q38" s="33"/>
      <c r="R38" s="33"/>
      <c r="S38" s="33"/>
      <c r="T38" s="33"/>
      <c r="U38" s="33"/>
      <c r="V38" s="33"/>
      <c r="W38" s="33"/>
      <c r="X38" s="33"/>
      <c r="Y38" s="33"/>
      <c r="Z38" s="33"/>
      <c r="AA38" s="33"/>
      <c r="AB38" s="33"/>
      <c r="AC38" s="33"/>
      <c r="AD38" s="33"/>
      <c r="AE38" s="33"/>
    </row>
    <row r="39" spans="1:31" x14ac:dyDescent="0.25">
      <c r="A39" s="23" t="s">
        <v>61</v>
      </c>
      <c r="B39" s="24">
        <v>936343.51759685343</v>
      </c>
      <c r="C39" s="24">
        <v>1079492.7731524229</v>
      </c>
      <c r="D39" s="24">
        <v>1140903.0686975827</v>
      </c>
      <c r="E39" s="24">
        <v>1331086.1153455086</v>
      </c>
      <c r="F39" s="24">
        <v>1214643.1638009613</v>
      </c>
      <c r="G39" s="24">
        <v>1326007.8090647541</v>
      </c>
      <c r="H39" s="24">
        <v>1339772.7168854789</v>
      </c>
      <c r="I39" s="24">
        <v>1493638.5676576127</v>
      </c>
      <c r="J39" s="24">
        <v>1567281.7195418093</v>
      </c>
      <c r="K39" s="24">
        <v>1449760.5308656667</v>
      </c>
      <c r="L39" s="24"/>
      <c r="M39" s="33"/>
      <c r="N39" s="33"/>
      <c r="O39" s="33"/>
      <c r="P39" s="33"/>
      <c r="Q39" s="33"/>
      <c r="R39" s="33"/>
      <c r="S39" s="33"/>
      <c r="T39" s="33"/>
      <c r="U39" s="33"/>
      <c r="V39" s="33"/>
      <c r="W39" s="33"/>
      <c r="X39" s="33"/>
      <c r="Y39" s="33"/>
      <c r="Z39" s="33"/>
      <c r="AA39" s="33"/>
      <c r="AB39" s="33"/>
      <c r="AC39" s="33"/>
      <c r="AD39" s="33"/>
      <c r="AE39" s="33"/>
    </row>
    <row r="40" spans="1:31" x14ac:dyDescent="0.25">
      <c r="A40" s="23" t="s">
        <v>62</v>
      </c>
      <c r="B40" s="24">
        <v>26108.255540219987</v>
      </c>
      <c r="C40" s="24">
        <v>28775.59091001776</v>
      </c>
      <c r="D40" s="24">
        <v>35455.41188334865</v>
      </c>
      <c r="E40" s="24">
        <v>2577.6895455953331</v>
      </c>
      <c r="F40" s="24">
        <v>19009.615682590669</v>
      </c>
      <c r="G40" s="24">
        <v>34095.561399824095</v>
      </c>
      <c r="H40" s="24">
        <v>26342.727951245914</v>
      </c>
      <c r="I40" s="24">
        <v>38014.269967349006</v>
      </c>
      <c r="J40" s="24">
        <v>107133.42280374175</v>
      </c>
      <c r="K40" s="24">
        <v>113485.65905644263</v>
      </c>
      <c r="L40" s="24"/>
      <c r="M40" s="33"/>
      <c r="N40" s="33"/>
      <c r="O40" s="33"/>
      <c r="P40" s="33"/>
      <c r="Q40" s="33"/>
      <c r="R40" s="33"/>
      <c r="S40" s="33"/>
      <c r="T40" s="33"/>
      <c r="U40" s="33"/>
      <c r="V40" s="33"/>
      <c r="W40" s="33"/>
      <c r="X40" s="33"/>
      <c r="Y40" s="33"/>
      <c r="Z40" s="33"/>
      <c r="AA40" s="33"/>
      <c r="AB40" s="33"/>
      <c r="AC40" s="33"/>
      <c r="AD40" s="33"/>
      <c r="AE40" s="33"/>
    </row>
    <row r="41" spans="1:31" x14ac:dyDescent="0.25">
      <c r="A41" s="23" t="s">
        <v>98</v>
      </c>
      <c r="B41" s="24">
        <v>0</v>
      </c>
      <c r="C41" s="24">
        <v>0</v>
      </c>
      <c r="D41" s="24">
        <v>0</v>
      </c>
      <c r="E41" s="24">
        <v>0</v>
      </c>
      <c r="F41" s="24">
        <v>323681.9852822086</v>
      </c>
      <c r="G41" s="24">
        <v>318754.18165899103</v>
      </c>
      <c r="H41" s="24">
        <v>319339.56228015269</v>
      </c>
      <c r="I41" s="24">
        <v>296825</v>
      </c>
      <c r="J41" s="24">
        <v>0</v>
      </c>
      <c r="K41" s="24">
        <v>0</v>
      </c>
      <c r="L41" s="24"/>
      <c r="M41" s="33"/>
      <c r="N41" s="33"/>
      <c r="O41" s="33"/>
      <c r="P41" s="33"/>
      <c r="Q41" s="33"/>
      <c r="R41" s="33"/>
      <c r="S41" s="33"/>
      <c r="T41" s="33"/>
      <c r="U41" s="33"/>
      <c r="V41" s="33"/>
      <c r="W41" s="33"/>
      <c r="X41" s="33"/>
      <c r="Y41" s="33"/>
      <c r="Z41" s="33"/>
      <c r="AA41" s="33"/>
      <c r="AB41" s="33"/>
      <c r="AC41" s="33"/>
      <c r="AD41" s="33"/>
      <c r="AE41" s="33"/>
    </row>
    <row r="42" spans="1:31" x14ac:dyDescent="0.25">
      <c r="A42" s="43" t="s">
        <v>63</v>
      </c>
      <c r="B42" s="44">
        <v>1032391.7004382234</v>
      </c>
      <c r="C42" s="44">
        <v>1132676.6556781905</v>
      </c>
      <c r="D42" s="44">
        <v>1303865.0221359534</v>
      </c>
      <c r="E42" s="44">
        <v>1353351.4125447569</v>
      </c>
      <c r="F42" s="44">
        <v>1613267.3205117716</v>
      </c>
      <c r="G42" s="44">
        <f>SUM(G37:G41)</f>
        <v>1700962.9394271672</v>
      </c>
      <c r="H42" s="44">
        <f>SUM(H37:H41)</f>
        <v>1741762.1808375968</v>
      </c>
      <c r="I42" s="44">
        <v>1845768</v>
      </c>
      <c r="J42" s="44">
        <f>SUM(J37:J41)</f>
        <v>1733232.2358449693</v>
      </c>
      <c r="K42" s="44">
        <v>1581508.8668187445</v>
      </c>
      <c r="L42" s="29"/>
      <c r="M42" s="33"/>
      <c r="N42" s="33"/>
      <c r="O42" s="33"/>
      <c r="P42" s="33"/>
      <c r="Q42" s="33"/>
      <c r="R42" s="33"/>
      <c r="S42" s="33"/>
      <c r="T42" s="33"/>
      <c r="U42" s="33"/>
      <c r="V42" s="33"/>
      <c r="W42" s="33"/>
      <c r="X42" s="33"/>
      <c r="Y42" s="33"/>
      <c r="Z42" s="33"/>
      <c r="AA42" s="33"/>
      <c r="AB42" s="33"/>
      <c r="AC42" s="33"/>
      <c r="AD42" s="33"/>
      <c r="AE42" s="33"/>
    </row>
    <row r="43" spans="1:31" x14ac:dyDescent="0.25">
      <c r="A43" s="5"/>
      <c r="B43" s="11"/>
      <c r="C43" s="11"/>
      <c r="D43" s="11"/>
      <c r="E43" s="11"/>
      <c r="F43" s="11"/>
      <c r="G43" s="11"/>
      <c r="H43" s="11"/>
      <c r="I43" s="11"/>
      <c r="J43" s="11"/>
      <c r="K43" s="11"/>
      <c r="L43" s="49"/>
      <c r="M43" s="33"/>
      <c r="N43" s="33"/>
      <c r="O43" s="33"/>
      <c r="P43" s="33"/>
      <c r="Q43" s="33"/>
      <c r="R43" s="33"/>
      <c r="S43" s="33"/>
      <c r="T43" s="33"/>
      <c r="U43" s="33"/>
      <c r="V43" s="33"/>
      <c r="W43" s="33"/>
      <c r="X43" s="33"/>
      <c r="Y43" s="33"/>
      <c r="Z43" s="33"/>
      <c r="AA43" s="33"/>
      <c r="AB43" s="33"/>
      <c r="AC43" s="33"/>
      <c r="AD43" s="33"/>
      <c r="AE43" s="33"/>
    </row>
    <row r="44" spans="1:31" x14ac:dyDescent="0.25">
      <c r="A44" s="43" t="s">
        <v>64</v>
      </c>
      <c r="B44" s="44">
        <v>5235095.3329440644</v>
      </c>
      <c r="C44" s="44">
        <v>5620629.8195524635</v>
      </c>
      <c r="D44" s="44">
        <v>5821284.63865053</v>
      </c>
      <c r="E44" s="44">
        <v>5768897.9541633744</v>
      </c>
      <c r="F44" s="44">
        <v>6116788.5835217647</v>
      </c>
      <c r="G44" s="44">
        <f>G42+G34</f>
        <v>6298639.6714803968</v>
      </c>
      <c r="H44" s="44">
        <f>H42+H34</f>
        <v>6174047.493948509</v>
      </c>
      <c r="I44" s="44">
        <v>6166772.5504026068</v>
      </c>
      <c r="J44" s="44">
        <f>J42+J34</f>
        <v>6333221.4477481265</v>
      </c>
      <c r="K44" s="44">
        <v>6057433.3354605213</v>
      </c>
      <c r="L44" s="29"/>
      <c r="M44" s="33"/>
      <c r="N44" s="33"/>
      <c r="O44" s="33"/>
      <c r="P44" s="33"/>
      <c r="Q44" s="33"/>
      <c r="R44" s="33"/>
      <c r="S44" s="33"/>
      <c r="T44" s="33"/>
      <c r="U44" s="33"/>
      <c r="V44" s="33"/>
      <c r="W44" s="33"/>
      <c r="X44" s="33"/>
      <c r="Y44" s="33"/>
      <c r="Z44" s="33"/>
      <c r="AA44" s="33"/>
      <c r="AB44" s="33"/>
      <c r="AC44" s="33"/>
      <c r="AD44" s="33"/>
      <c r="AE44" s="33"/>
    </row>
    <row r="45" spans="1:31" x14ac:dyDescent="0.25">
      <c r="A45" s="5"/>
      <c r="B45" s="11"/>
      <c r="C45" s="11"/>
      <c r="D45" s="11"/>
      <c r="E45" s="11"/>
      <c r="F45" s="11"/>
      <c r="G45" s="11"/>
      <c r="H45" s="11"/>
      <c r="I45" s="11"/>
      <c r="J45" s="11"/>
      <c r="K45" s="11"/>
      <c r="L45" s="49"/>
      <c r="M45" s="33"/>
      <c r="N45" s="33"/>
      <c r="O45" s="33"/>
      <c r="P45" s="33"/>
      <c r="Q45" s="33"/>
      <c r="R45" s="33"/>
      <c r="S45" s="33"/>
      <c r="T45" s="33"/>
      <c r="U45" s="33"/>
      <c r="V45" s="33"/>
      <c r="W45" s="33"/>
      <c r="X45" s="33"/>
      <c r="Y45" s="33"/>
      <c r="Z45" s="33"/>
      <c r="AA45" s="33"/>
      <c r="AB45" s="33"/>
      <c r="AC45" s="33"/>
      <c r="AD45" s="33"/>
      <c r="AE45" s="33"/>
    </row>
    <row r="46" spans="1:31" x14ac:dyDescent="0.25">
      <c r="A46" s="43" t="s">
        <v>65</v>
      </c>
      <c r="B46" s="44">
        <v>10255980.062683964</v>
      </c>
      <c r="C46" s="44">
        <v>10982773.146455754</v>
      </c>
      <c r="D46" s="44">
        <v>11441209.39214297</v>
      </c>
      <c r="E46" s="44">
        <v>10994418.69858953</v>
      </c>
      <c r="F46" s="44">
        <v>11624509.323246956</v>
      </c>
      <c r="G46" s="44">
        <f>G44+G27</f>
        <v>11945848.524076767</v>
      </c>
      <c r="H46" s="44">
        <f>H44+H27</f>
        <v>11751898.454911629</v>
      </c>
      <c r="I46" s="44">
        <f>I44+I27</f>
        <v>11680865.109933157</v>
      </c>
      <c r="J46" s="44">
        <f>J44+J27</f>
        <v>11963332.581163643</v>
      </c>
      <c r="K46" s="44">
        <v>11554955.842668278</v>
      </c>
      <c r="L46" s="29"/>
      <c r="M46" s="33"/>
      <c r="N46" s="33"/>
      <c r="O46" s="33"/>
      <c r="P46" s="33"/>
      <c r="Q46" s="33"/>
      <c r="R46" s="33"/>
      <c r="S46" s="33"/>
      <c r="T46" s="33"/>
      <c r="U46" s="33"/>
      <c r="V46" s="33"/>
      <c r="W46" s="33"/>
      <c r="X46" s="33"/>
      <c r="Y46" s="33"/>
      <c r="Z46" s="33"/>
      <c r="AA46" s="33"/>
      <c r="AB46" s="33"/>
      <c r="AC46" s="33"/>
      <c r="AD46" s="33"/>
      <c r="AE46" s="33"/>
    </row>
    <row r="47" spans="1:31" x14ac:dyDescent="0.25">
      <c r="A47" s="5"/>
      <c r="B47" s="11"/>
      <c r="C47" s="11"/>
      <c r="D47" s="11"/>
      <c r="E47" s="11"/>
      <c r="F47" s="11"/>
      <c r="G47" s="11"/>
      <c r="H47" s="11"/>
      <c r="I47" s="11"/>
      <c r="J47" s="11"/>
      <c r="K47" s="11"/>
      <c r="L47" s="37"/>
      <c r="M47" s="33"/>
      <c r="N47" s="33"/>
      <c r="O47" s="33"/>
      <c r="P47" s="33"/>
      <c r="Q47" s="33"/>
      <c r="R47" s="33"/>
      <c r="S47" s="33"/>
      <c r="T47" s="33"/>
      <c r="U47" s="33"/>
      <c r="V47" s="33"/>
      <c r="W47" s="33"/>
      <c r="X47" s="33"/>
      <c r="Y47" s="33"/>
      <c r="Z47" s="33"/>
      <c r="AA47" s="33"/>
      <c r="AB47" s="33"/>
      <c r="AC47" s="33"/>
      <c r="AD47" s="33"/>
      <c r="AE47" s="33"/>
    </row>
    <row r="48" spans="1:31" x14ac:dyDescent="0.25">
      <c r="A48" s="5"/>
      <c r="B48" s="30"/>
      <c r="C48" s="30"/>
      <c r="D48" s="30"/>
      <c r="E48" s="30"/>
      <c r="F48" s="30"/>
      <c r="G48" s="30"/>
      <c r="H48" s="30"/>
      <c r="I48" s="30"/>
      <c r="J48" s="30"/>
      <c r="K48" s="30"/>
      <c r="L48" s="30"/>
      <c r="M48" s="33"/>
      <c r="N48" s="33"/>
      <c r="O48" s="33"/>
      <c r="P48" s="33"/>
      <c r="Q48" s="33"/>
      <c r="R48" s="33"/>
      <c r="S48" s="33"/>
      <c r="T48" s="33"/>
      <c r="U48" s="33"/>
      <c r="V48" s="33"/>
      <c r="W48" s="33"/>
      <c r="X48" s="33"/>
      <c r="Y48" s="33"/>
      <c r="Z48" s="33"/>
      <c r="AA48" s="33"/>
      <c r="AB48" s="33"/>
      <c r="AC48" s="33"/>
      <c r="AD48" s="33"/>
      <c r="AE48" s="33"/>
    </row>
    <row r="49" spans="1:13" x14ac:dyDescent="0.25">
      <c r="A49" s="74" t="s">
        <v>123</v>
      </c>
      <c r="B49" s="75"/>
      <c r="C49" s="75"/>
      <c r="D49" s="76"/>
      <c r="E49" s="11"/>
      <c r="F49" s="11"/>
      <c r="G49" s="11"/>
      <c r="H49" s="11"/>
      <c r="I49" s="49"/>
      <c r="J49" s="49"/>
      <c r="K49" s="49"/>
      <c r="L49" s="49"/>
      <c r="M49" s="33"/>
    </row>
    <row r="50" spans="1:13" x14ac:dyDescent="0.25">
      <c r="A50" s="77"/>
      <c r="B50" s="78"/>
      <c r="C50" s="78"/>
      <c r="D50" s="79"/>
    </row>
    <row r="51" spans="1:13" x14ac:dyDescent="0.25">
      <c r="A51" s="80"/>
      <c r="B51" s="81"/>
      <c r="C51" s="81"/>
      <c r="D51" s="82"/>
    </row>
  </sheetData>
  <mergeCells count="1">
    <mergeCell ref="A49:D51"/>
  </mergeCells>
  <phoneticPr fontId="13" type="noConversion"/>
  <pageMargins left="0.7" right="0.7" top="0.75" bottom="0.75" header="0.3" footer="0.3"/>
  <pageSetup paperSize="304" orientation="portrait" r:id="rId1"/>
  <customProperties>
    <customPr name="SheetOption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D99A-3FFF-4F95-8A78-23CD9D313323}">
  <dimension ref="A1:AB53"/>
  <sheetViews>
    <sheetView showGridLines="0" topLeftCell="A23" zoomScaleNormal="100" workbookViewId="0">
      <pane xSplit="1" topLeftCell="D1" activePane="topRight" state="frozen"/>
      <selection activeCell="O3" sqref="O3"/>
      <selection pane="topRight" activeCell="N48" sqref="N48"/>
    </sheetView>
  </sheetViews>
  <sheetFormatPr baseColWidth="10" defaultColWidth="9.140625" defaultRowHeight="15" x14ac:dyDescent="0.25"/>
  <cols>
    <col min="1" max="1" width="56" bestFit="1" customWidth="1"/>
    <col min="2" max="11" width="10.85546875" customWidth="1"/>
    <col min="12" max="12" width="10.85546875" style="50" customWidth="1"/>
    <col min="13" max="15" width="10.85546875" style="65" customWidth="1"/>
    <col min="16" max="16" width="11" customWidth="1"/>
  </cols>
  <sheetData>
    <row r="1" spans="1:28" ht="23.25" x14ac:dyDescent="0.35">
      <c r="A1" s="39" t="s">
        <v>66</v>
      </c>
      <c r="B1" s="2"/>
      <c r="C1" s="2"/>
      <c r="D1" s="2"/>
      <c r="E1" s="2"/>
      <c r="F1" s="2"/>
      <c r="G1" s="2"/>
      <c r="H1" s="2"/>
      <c r="I1" s="2"/>
      <c r="J1" s="2"/>
      <c r="K1" s="2"/>
      <c r="L1" s="47"/>
      <c r="M1" s="63"/>
      <c r="N1" s="63"/>
      <c r="O1" s="63"/>
    </row>
    <row r="2" spans="1:28" ht="15.75" x14ac:dyDescent="0.25">
      <c r="B2" s="17"/>
      <c r="C2" s="17"/>
      <c r="D2" s="17"/>
      <c r="E2" s="17"/>
      <c r="F2" s="17"/>
      <c r="G2" s="17"/>
      <c r="H2" s="17"/>
      <c r="I2" s="17"/>
      <c r="J2" s="17"/>
      <c r="K2" s="17"/>
      <c r="L2" s="35"/>
      <c r="M2" s="64"/>
      <c r="N2" s="64"/>
      <c r="O2" s="64"/>
    </row>
    <row r="3" spans="1:28" ht="15.75" x14ac:dyDescent="0.25">
      <c r="A3" s="3" t="s">
        <v>1</v>
      </c>
      <c r="B3" s="17"/>
      <c r="C3" s="17"/>
      <c r="D3" s="17"/>
      <c r="E3" s="17"/>
      <c r="F3" s="17"/>
      <c r="G3" s="17"/>
      <c r="H3" s="17"/>
      <c r="I3" s="17"/>
      <c r="J3" s="17"/>
      <c r="K3" s="17"/>
      <c r="L3" s="35"/>
      <c r="M3" s="64"/>
      <c r="N3" s="64"/>
      <c r="O3" s="64"/>
      <c r="P3" s="17"/>
      <c r="Q3" s="17"/>
    </row>
    <row r="4" spans="1:28" x14ac:dyDescent="0.25">
      <c r="A4" s="40" t="s">
        <v>67</v>
      </c>
      <c r="B4" s="41" t="s">
        <v>3</v>
      </c>
      <c r="C4" s="41" t="s">
        <v>4</v>
      </c>
      <c r="D4" s="41" t="s">
        <v>5</v>
      </c>
      <c r="E4" s="41" t="s">
        <v>6</v>
      </c>
      <c r="F4" s="41" t="s">
        <v>7</v>
      </c>
      <c r="G4" s="41" t="s">
        <v>8</v>
      </c>
      <c r="H4" s="41" t="s">
        <v>9</v>
      </c>
      <c r="I4" s="41" t="s">
        <v>99</v>
      </c>
      <c r="J4" s="41" t="s">
        <v>102</v>
      </c>
      <c r="K4" s="41" t="s">
        <v>130</v>
      </c>
      <c r="L4" s="48"/>
      <c r="M4" s="41" t="s">
        <v>128</v>
      </c>
      <c r="N4" s="41" t="s">
        <v>129</v>
      </c>
      <c r="O4" s="41" t="s">
        <v>119</v>
      </c>
    </row>
    <row r="5" spans="1:28" ht="15" customHeight="1" x14ac:dyDescent="0.3">
      <c r="A5" s="9"/>
      <c r="B5" s="12"/>
      <c r="C5" s="12"/>
      <c r="D5" s="12"/>
      <c r="E5" s="12"/>
      <c r="F5" s="12"/>
      <c r="G5" s="12"/>
      <c r="H5" s="12"/>
      <c r="I5" s="12"/>
      <c r="J5" s="12"/>
      <c r="K5" s="12"/>
      <c r="L5" s="52"/>
      <c r="M5" s="12"/>
      <c r="N5" s="12"/>
      <c r="O5" s="12"/>
    </row>
    <row r="6" spans="1:28" s="13" customFormat="1" ht="12.75" customHeight="1" x14ac:dyDescent="0.3">
      <c r="A6" s="31" t="s">
        <v>68</v>
      </c>
      <c r="B6" s="32"/>
      <c r="C6" s="32"/>
      <c r="D6" s="32"/>
      <c r="E6" s="32"/>
      <c r="F6" s="32"/>
      <c r="G6" s="32"/>
      <c r="H6" s="32"/>
      <c r="I6" s="32"/>
      <c r="J6" s="32"/>
      <c r="K6" s="32"/>
      <c r="L6" s="53"/>
      <c r="M6" s="32"/>
      <c r="N6" s="32"/>
      <c r="O6" s="32"/>
    </row>
    <row r="7" spans="1:28" s="13" customFormat="1" ht="8.25" customHeight="1" x14ac:dyDescent="0.3">
      <c r="A7" s="27"/>
      <c r="B7" s="16"/>
      <c r="C7" s="16"/>
      <c r="D7" s="16"/>
      <c r="E7" s="16"/>
      <c r="F7" s="16"/>
      <c r="G7" s="16"/>
      <c r="H7" s="16"/>
      <c r="I7" s="16"/>
      <c r="J7" s="16"/>
      <c r="K7" s="16"/>
      <c r="L7" s="54"/>
      <c r="M7" s="16"/>
      <c r="N7" s="16"/>
      <c r="O7" s="16"/>
    </row>
    <row r="8" spans="1:28" s="3" customFormat="1" ht="12.75" customHeight="1" x14ac:dyDescent="0.25">
      <c r="A8" s="29" t="s">
        <v>103</v>
      </c>
      <c r="B8" s="28">
        <v>20183.807127113821</v>
      </c>
      <c r="C8" s="28">
        <v>75118.529403945955</v>
      </c>
      <c r="D8" s="28">
        <v>85545.932885204675</v>
      </c>
      <c r="E8" s="28">
        <f>-353672.639609363-2168</f>
        <v>-355840.63960936299</v>
      </c>
      <c r="F8" s="28">
        <v>-31091.091331818214</v>
      </c>
      <c r="G8" s="28">
        <v>-22221.626347601588</v>
      </c>
      <c r="H8" s="28">
        <v>35886.382939454808</v>
      </c>
      <c r="I8" s="28">
        <v>68398.399658772163</v>
      </c>
      <c r="J8" s="28">
        <v>340490.60649336246</v>
      </c>
      <c r="K8" s="28">
        <v>78235.066299123719</v>
      </c>
      <c r="L8" s="56"/>
      <c r="M8" s="28">
        <v>-174992.37019309768</v>
      </c>
      <c r="N8" s="28">
        <v>50972.263809878423</v>
      </c>
      <c r="O8" s="28">
        <v>418725.67286920664</v>
      </c>
      <c r="P8" s="33"/>
      <c r="Q8" s="33"/>
      <c r="R8" s="33"/>
      <c r="S8" s="33"/>
      <c r="T8" s="33"/>
      <c r="U8" s="33"/>
      <c r="V8" s="33"/>
      <c r="W8" s="33"/>
      <c r="X8" s="33"/>
      <c r="Y8" s="33"/>
      <c r="Z8" s="33"/>
      <c r="AA8" s="33"/>
      <c r="AB8" s="33"/>
    </row>
    <row r="9" spans="1:28" s="13" customFormat="1" ht="8.25" customHeight="1" x14ac:dyDescent="0.3">
      <c r="A9" s="16"/>
      <c r="B9" s="16"/>
      <c r="C9" s="16"/>
      <c r="D9" s="16"/>
      <c r="E9" s="16"/>
      <c r="F9" s="16"/>
      <c r="G9" s="16"/>
      <c r="H9" s="16"/>
      <c r="I9" s="16"/>
      <c r="J9" s="16"/>
      <c r="K9" s="16"/>
      <c r="L9" s="54"/>
      <c r="M9" s="16"/>
      <c r="N9" s="16"/>
      <c r="O9" s="16"/>
      <c r="P9" s="33"/>
      <c r="Q9" s="33"/>
      <c r="R9" s="33"/>
      <c r="S9" s="33"/>
      <c r="T9" s="33"/>
      <c r="U9" s="33"/>
      <c r="V9" s="33"/>
      <c r="W9" s="33"/>
      <c r="X9" s="33"/>
      <c r="Y9" s="33"/>
      <c r="Z9" s="33"/>
      <c r="AA9" s="33"/>
      <c r="AB9" s="33"/>
    </row>
    <row r="10" spans="1:28" s="13" customFormat="1" ht="18.75" x14ac:dyDescent="0.3">
      <c r="A10" s="24" t="s">
        <v>69</v>
      </c>
      <c r="B10" s="24"/>
      <c r="C10" s="24"/>
      <c r="D10" s="24"/>
      <c r="E10" s="24"/>
      <c r="F10" s="24"/>
      <c r="G10" s="24"/>
      <c r="H10" s="24"/>
      <c r="I10" s="24"/>
      <c r="J10" s="24"/>
      <c r="K10" s="24"/>
      <c r="L10" s="24"/>
      <c r="M10" s="24"/>
      <c r="N10" s="24"/>
      <c r="O10" s="24"/>
      <c r="P10" s="33"/>
      <c r="Q10" s="33"/>
      <c r="R10" s="33"/>
      <c r="S10" s="33"/>
      <c r="T10" s="33"/>
      <c r="U10" s="33"/>
      <c r="V10" s="33"/>
      <c r="W10" s="33"/>
      <c r="X10" s="33"/>
      <c r="Y10" s="33"/>
      <c r="Z10" s="33"/>
      <c r="AA10" s="33"/>
      <c r="AB10" s="33"/>
    </row>
    <row r="11" spans="1:28" s="13" customFormat="1" ht="15" customHeight="1" x14ac:dyDescent="0.3">
      <c r="A11" s="16"/>
      <c r="B11" s="16"/>
      <c r="C11" s="16"/>
      <c r="D11" s="16"/>
      <c r="E11" s="16"/>
      <c r="F11" s="16"/>
      <c r="G11" s="16"/>
      <c r="H11" s="16"/>
      <c r="I11" s="16"/>
      <c r="J11" s="16"/>
      <c r="K11" s="16"/>
      <c r="L11" s="54"/>
      <c r="M11" s="16"/>
      <c r="N11" s="16"/>
      <c r="O11" s="16"/>
      <c r="P11" s="33"/>
      <c r="Q11" s="33"/>
      <c r="R11" s="33"/>
      <c r="S11" s="33"/>
      <c r="T11" s="33"/>
      <c r="U11" s="33"/>
      <c r="V11" s="33"/>
      <c r="W11" s="33"/>
      <c r="X11" s="33"/>
      <c r="Y11" s="33"/>
      <c r="Z11" s="33"/>
      <c r="AA11" s="33"/>
      <c r="AB11" s="33"/>
    </row>
    <row r="12" spans="1:28" s="14" customFormat="1" ht="12.75" customHeight="1" x14ac:dyDescent="0.35">
      <c r="A12" s="24" t="s">
        <v>70</v>
      </c>
      <c r="B12" s="24">
        <v>-12527.616317193793</v>
      </c>
      <c r="C12" s="24">
        <v>-5720.9902944460027</v>
      </c>
      <c r="D12" s="24">
        <v>-9833.273785090998</v>
      </c>
      <c r="E12" s="24">
        <v>-30009.27862500499</v>
      </c>
      <c r="F12" s="24">
        <v>123.11637341131224</v>
      </c>
      <c r="G12" s="24">
        <v>-13847.599023594999</v>
      </c>
      <c r="H12" s="24">
        <v>-19676.762213945003</v>
      </c>
      <c r="I12" s="24">
        <v>-8233.7856368807807</v>
      </c>
      <c r="J12" s="24">
        <v>-19350.949305830152</v>
      </c>
      <c r="K12" s="24">
        <v>-25814.80401491564</v>
      </c>
      <c r="L12" s="56"/>
      <c r="M12" s="24">
        <v>-58091.159021735795</v>
      </c>
      <c r="N12" s="24">
        <v>-41635.030501009474</v>
      </c>
      <c r="O12" s="24">
        <v>-45165.753320745796</v>
      </c>
      <c r="P12" s="33"/>
      <c r="Q12" s="33"/>
      <c r="R12" s="33"/>
      <c r="S12" s="33"/>
      <c r="T12" s="33"/>
      <c r="U12" s="33"/>
      <c r="V12" s="33"/>
      <c r="W12" s="33"/>
      <c r="X12" s="33"/>
      <c r="Y12" s="33"/>
      <c r="Z12" s="33"/>
      <c r="AA12" s="33"/>
      <c r="AB12" s="33"/>
    </row>
    <row r="13" spans="1:28" s="3" customFormat="1" ht="12.75" customHeight="1" x14ac:dyDescent="0.25">
      <c r="A13" s="24" t="s">
        <v>71</v>
      </c>
      <c r="B13" s="24">
        <v>5664.5362484094749</v>
      </c>
      <c r="C13" s="24">
        <v>-65285.984256452153</v>
      </c>
      <c r="D13" s="24">
        <v>-71432.510142897401</v>
      </c>
      <c r="E13" s="24">
        <v>167475.43544357989</v>
      </c>
      <c r="F13" s="24">
        <v>70807.385741251885</v>
      </c>
      <c r="G13" s="24">
        <v>42537.327300095851</v>
      </c>
      <c r="H13" s="24">
        <v>3041.2790606799063</v>
      </c>
      <c r="I13" s="24">
        <v>-24584.819436575111</v>
      </c>
      <c r="J13" s="24">
        <v>-283350.55706295109</v>
      </c>
      <c r="K13" s="24">
        <v>6042.920792884046</v>
      </c>
      <c r="L13" s="56"/>
      <c r="M13" s="24">
        <v>36421.4772926398</v>
      </c>
      <c r="N13" s="24">
        <v>89345.121678080177</v>
      </c>
      <c r="O13" s="24">
        <v>-277307.63627006701</v>
      </c>
      <c r="P13" s="33"/>
      <c r="Q13" s="33"/>
      <c r="R13" s="33"/>
      <c r="S13" s="33"/>
      <c r="T13" s="33"/>
      <c r="U13" s="33"/>
      <c r="V13" s="33"/>
      <c r="W13" s="33"/>
      <c r="X13" s="33"/>
      <c r="Y13" s="33"/>
      <c r="Z13" s="33"/>
      <c r="AA13" s="33"/>
      <c r="AB13" s="33"/>
    </row>
    <row r="14" spans="1:28" s="13" customFormat="1" ht="12.75" customHeight="1" x14ac:dyDescent="0.3">
      <c r="A14" s="24" t="s">
        <v>22</v>
      </c>
      <c r="B14" s="24">
        <v>72988.648933586359</v>
      </c>
      <c r="C14" s="24">
        <v>73232.538823529103</v>
      </c>
      <c r="D14" s="24">
        <v>73670.376057749148</v>
      </c>
      <c r="E14" s="24">
        <v>257453.55659664609</v>
      </c>
      <c r="F14" s="24">
        <v>77246.020350791747</v>
      </c>
      <c r="G14" s="24">
        <v>86032.319834855822</v>
      </c>
      <c r="H14" s="24">
        <v>83460.659322091087</v>
      </c>
      <c r="I14" s="24">
        <v>90796.276398931674</v>
      </c>
      <c r="J14" s="24">
        <v>83507.533113675818</v>
      </c>
      <c r="K14" s="24">
        <v>83637.412168911978</v>
      </c>
      <c r="L14" s="56"/>
      <c r="M14" s="24">
        <v>477345.12041151075</v>
      </c>
      <c r="N14" s="24">
        <v>337535.27590667026</v>
      </c>
      <c r="O14" s="24">
        <v>167144.94528258781</v>
      </c>
      <c r="P14" s="33"/>
      <c r="Q14" s="33"/>
      <c r="R14" s="33"/>
      <c r="S14" s="33"/>
      <c r="T14" s="33"/>
      <c r="U14" s="33"/>
      <c r="V14" s="33"/>
      <c r="W14" s="33"/>
      <c r="X14" s="33"/>
      <c r="Y14" s="33"/>
      <c r="Z14" s="33"/>
      <c r="AA14" s="33"/>
      <c r="AB14" s="33"/>
    </row>
    <row r="15" spans="1:28" s="3" customFormat="1" ht="12.75" customHeight="1" x14ac:dyDescent="0.25">
      <c r="A15" s="24" t="s">
        <v>72</v>
      </c>
      <c r="B15" s="24">
        <v>13996.31812</v>
      </c>
      <c r="C15" s="24">
        <v>9854.2050700000018</v>
      </c>
      <c r="D15" s="24">
        <v>14208.953349999998</v>
      </c>
      <c r="E15" s="24">
        <v>9773.5770700000012</v>
      </c>
      <c r="F15" s="24">
        <v>6946.5764300000001</v>
      </c>
      <c r="G15" s="24">
        <v>35630.523310000004</v>
      </c>
      <c r="H15" s="24">
        <v>20620.552820000001</v>
      </c>
      <c r="I15" s="24">
        <v>15367.693299999997</v>
      </c>
      <c r="J15" s="24">
        <v>8142.7256100000004</v>
      </c>
      <c r="K15" s="24">
        <v>3480.4018899999996</v>
      </c>
      <c r="L15" s="56"/>
      <c r="M15" s="24">
        <v>47833.053610000003</v>
      </c>
      <c r="N15" s="24">
        <v>78565.345860000001</v>
      </c>
      <c r="O15" s="24">
        <v>11623.127500000001</v>
      </c>
      <c r="P15" s="33"/>
      <c r="Q15" s="33"/>
      <c r="R15" s="33"/>
      <c r="S15" s="33"/>
      <c r="T15" s="33"/>
      <c r="U15" s="33"/>
      <c r="V15" s="33"/>
      <c r="W15" s="33"/>
      <c r="X15" s="33"/>
      <c r="Y15" s="33"/>
      <c r="Z15" s="33"/>
      <c r="AA15" s="33"/>
      <c r="AB15" s="33"/>
    </row>
    <row r="16" spans="1:28" s="3" customFormat="1" ht="12.75" customHeight="1" x14ac:dyDescent="0.25">
      <c r="A16" s="24" t="s">
        <v>73</v>
      </c>
      <c r="B16" s="24">
        <v>31.997127950000003</v>
      </c>
      <c r="C16" s="24">
        <v>0</v>
      </c>
      <c r="D16" s="24">
        <v>0</v>
      </c>
      <c r="E16" s="24">
        <v>0</v>
      </c>
      <c r="F16" s="24">
        <v>0</v>
      </c>
      <c r="G16" s="24">
        <v>-174.12933705500001</v>
      </c>
      <c r="H16" s="24">
        <v>-73.75809999999997</v>
      </c>
      <c r="I16" s="24">
        <v>0</v>
      </c>
      <c r="J16" s="24">
        <v>0</v>
      </c>
      <c r="K16" s="24">
        <v>0</v>
      </c>
      <c r="L16" s="56"/>
      <c r="M16" s="24">
        <v>31.997127950000003</v>
      </c>
      <c r="N16" s="24">
        <v>-247.88743705499999</v>
      </c>
      <c r="O16" s="24">
        <v>0</v>
      </c>
      <c r="P16" s="33"/>
      <c r="Q16" s="33"/>
      <c r="R16" s="33"/>
      <c r="S16" s="33"/>
      <c r="T16" s="33"/>
      <c r="U16" s="33"/>
      <c r="V16" s="33"/>
      <c r="W16" s="33"/>
      <c r="X16" s="33"/>
      <c r="Y16" s="33"/>
      <c r="Z16" s="33"/>
      <c r="AA16" s="33"/>
      <c r="AB16" s="33"/>
    </row>
    <row r="17" spans="1:28" s="4" customFormat="1" ht="12.75" customHeight="1" x14ac:dyDescent="0.25">
      <c r="A17" s="24" t="s">
        <v>74</v>
      </c>
      <c r="B17" s="24">
        <v>-3093.9073631537021</v>
      </c>
      <c r="C17" s="24">
        <v>10417.421830110023</v>
      </c>
      <c r="D17" s="24">
        <v>7956.4401541375064</v>
      </c>
      <c r="E17" s="24">
        <f>21403.9562987607+2168</f>
        <v>23571.956298760699</v>
      </c>
      <c r="F17" s="24">
        <v>-70.416880689995651</v>
      </c>
      <c r="G17" s="24">
        <v>-2945.9089285708696</v>
      </c>
      <c r="H17" s="24">
        <v>-3002.5888633123595</v>
      </c>
      <c r="I17" s="24">
        <v>23946.898295498537</v>
      </c>
      <c r="J17" s="24">
        <v>13522.390052313482</v>
      </c>
      <c r="K17" s="24">
        <v>15914.353779420351</v>
      </c>
      <c r="L17" s="56"/>
      <c r="M17" s="24">
        <v>38851.910919854556</v>
      </c>
      <c r="N17" s="24">
        <v>20383.647039225565</v>
      </c>
      <c r="O17" s="24">
        <v>29436.743755013893</v>
      </c>
      <c r="P17" s="33"/>
      <c r="Q17" s="33"/>
      <c r="R17" s="33"/>
      <c r="S17" s="33"/>
      <c r="T17" s="33"/>
      <c r="U17" s="33"/>
      <c r="V17" s="33"/>
      <c r="W17" s="33"/>
      <c r="X17" s="33"/>
      <c r="Y17" s="33"/>
      <c r="Z17" s="33"/>
      <c r="AA17" s="33"/>
      <c r="AB17" s="33"/>
    </row>
    <row r="18" spans="1:28" s="15" customFormat="1" ht="12.75" customHeight="1" x14ac:dyDescent="0.3">
      <c r="A18" s="24" t="s">
        <v>75</v>
      </c>
      <c r="B18" s="24">
        <v>7918.2318497725028</v>
      </c>
      <c r="C18" s="24">
        <v>-7533.5066612034861</v>
      </c>
      <c r="D18" s="24">
        <v>-114603.42892958189</v>
      </c>
      <c r="E18" s="24">
        <v>-90382.578568479978</v>
      </c>
      <c r="F18" s="24">
        <v>-16377.490646991886</v>
      </c>
      <c r="G18" s="24">
        <v>-85.272245619964451</v>
      </c>
      <c r="H18" s="24">
        <v>-125544.88025261319</v>
      </c>
      <c r="I18" s="24">
        <v>-59016.869332395145</v>
      </c>
      <c r="J18" s="24">
        <v>-45022.586157493308</v>
      </c>
      <c r="K18" s="24">
        <v>28031.910584119596</v>
      </c>
      <c r="L18" s="56"/>
      <c r="M18" s="24">
        <v>-204601.28230949302</v>
      </c>
      <c r="N18" s="24">
        <v>-201024.51247762018</v>
      </c>
      <c r="O18" s="24">
        <v>-16990.675573373705</v>
      </c>
      <c r="P18" s="33"/>
      <c r="Q18" s="33"/>
      <c r="R18" s="33"/>
      <c r="S18" s="33"/>
      <c r="T18" s="33"/>
      <c r="U18" s="33"/>
      <c r="V18" s="33"/>
      <c r="W18" s="33"/>
      <c r="X18" s="33"/>
      <c r="Y18" s="33"/>
      <c r="Z18" s="33"/>
      <c r="AA18" s="33"/>
      <c r="AB18" s="33"/>
    </row>
    <row r="19" spans="1:28" s="3" customFormat="1" ht="12.75" customHeight="1" x14ac:dyDescent="0.25">
      <c r="A19" s="24" t="s">
        <v>76</v>
      </c>
      <c r="B19" s="24">
        <v>-113486.11245896721</v>
      </c>
      <c r="C19" s="24">
        <v>87004.857257640891</v>
      </c>
      <c r="D19" s="24">
        <v>42367.930285956369</v>
      </c>
      <c r="E19" s="24">
        <v>128758.68439647694</v>
      </c>
      <c r="F19" s="24">
        <v>-71901.980987631119</v>
      </c>
      <c r="G19" s="24">
        <v>82160.489531840023</v>
      </c>
      <c r="H19" s="24">
        <v>50478.452438514447</v>
      </c>
      <c r="I19" s="24">
        <v>137664.44279385169</v>
      </c>
      <c r="J19" s="24">
        <v>54866.773224145174</v>
      </c>
      <c r="K19" s="24">
        <v>-102997.5835943377</v>
      </c>
      <c r="L19" s="56"/>
      <c r="M19" s="24">
        <v>144645.35948110689</v>
      </c>
      <c r="N19" s="24">
        <v>198401.83302657516</v>
      </c>
      <c r="O19" s="24">
        <v>-48130.810370192405</v>
      </c>
      <c r="P19" s="33"/>
      <c r="Q19" s="33"/>
      <c r="R19" s="33"/>
      <c r="S19" s="33"/>
      <c r="T19" s="33"/>
      <c r="U19" s="33"/>
      <c r="V19" s="33"/>
      <c r="W19" s="33"/>
      <c r="X19" s="33"/>
      <c r="Y19" s="33"/>
      <c r="Z19" s="33"/>
      <c r="AA19" s="33"/>
      <c r="AB19" s="33"/>
    </row>
    <row r="20" spans="1:28" ht="12.75" customHeight="1" x14ac:dyDescent="0.25">
      <c r="A20" s="45" t="s">
        <v>104</v>
      </c>
      <c r="B20" s="45">
        <f t="shared" ref="B20:K20" si="0">SUM(B12:B19)+B8</f>
        <v>-8324.0967324825433</v>
      </c>
      <c r="C20" s="45">
        <f t="shared" si="0"/>
        <v>177087.07117312434</v>
      </c>
      <c r="D20" s="45">
        <f t="shared" si="0"/>
        <v>27880.419875477404</v>
      </c>
      <c r="E20" s="45">
        <f t="shared" si="0"/>
        <v>110800.71300261567</v>
      </c>
      <c r="F20" s="45">
        <f t="shared" si="0"/>
        <v>35682.119048323715</v>
      </c>
      <c r="G20" s="45">
        <f t="shared" si="0"/>
        <v>207086.1240943493</v>
      </c>
      <c r="H20" s="45">
        <f t="shared" si="0"/>
        <v>45189.337150869687</v>
      </c>
      <c r="I20" s="45">
        <f t="shared" si="0"/>
        <v>244338.23604120302</v>
      </c>
      <c r="J20" s="45">
        <f t="shared" si="0"/>
        <v>152805.93596722238</v>
      </c>
      <c r="K20" s="45">
        <f t="shared" si="0"/>
        <v>86529.677905206336</v>
      </c>
      <c r="L20" s="56"/>
      <c r="M20" s="45">
        <f>SUM(M12:M19)+M8</f>
        <v>307444.10731873551</v>
      </c>
      <c r="N20" s="45">
        <f>SUM(N12:N19)+N8</f>
        <v>532296.05690474482</v>
      </c>
      <c r="O20" s="45">
        <f>SUM(O12:O19)+O8</f>
        <v>239335.61387242944</v>
      </c>
      <c r="P20" s="33"/>
      <c r="Q20" s="33"/>
      <c r="R20" s="33"/>
      <c r="S20" s="33"/>
      <c r="T20" s="33"/>
      <c r="U20" s="33"/>
      <c r="V20" s="33"/>
      <c r="W20" s="33"/>
      <c r="X20" s="33"/>
      <c r="Y20" s="33"/>
      <c r="Z20" s="33"/>
      <c r="AA20" s="33"/>
      <c r="AB20" s="33"/>
    </row>
    <row r="21" spans="1:28" ht="12.75" customHeight="1" x14ac:dyDescent="0.25">
      <c r="A21" s="45" t="s">
        <v>105</v>
      </c>
      <c r="B21" s="45">
        <v>26837.813328606495</v>
      </c>
      <c r="C21" s="45">
        <v>16691.54124237649</v>
      </c>
      <c r="D21" s="45">
        <v>10076.665173265372</v>
      </c>
      <c r="E21" s="45">
        <v>59694.57818454002</v>
      </c>
      <c r="F21" s="45">
        <v>111251.46092461806</v>
      </c>
      <c r="G21" s="45">
        <v>35315.236249461159</v>
      </c>
      <c r="H21" s="45">
        <v>39254.88199577717</v>
      </c>
      <c r="I21" s="45">
        <v>5080.2631096490259</v>
      </c>
      <c r="J21" s="45">
        <v>0</v>
      </c>
      <c r="K21" s="45">
        <v>0</v>
      </c>
      <c r="L21" s="56"/>
      <c r="M21" s="45">
        <v>113300.59792878848</v>
      </c>
      <c r="N21" s="45">
        <v>190901.6017095054</v>
      </c>
      <c r="O21" s="45">
        <v>0</v>
      </c>
      <c r="P21" s="33"/>
      <c r="Q21" s="33"/>
      <c r="R21" s="33"/>
      <c r="S21" s="33"/>
      <c r="T21" s="33"/>
      <c r="U21" s="33"/>
      <c r="V21" s="33"/>
      <c r="W21" s="33"/>
      <c r="X21" s="33"/>
      <c r="Y21" s="33"/>
      <c r="Z21" s="33"/>
      <c r="AA21" s="33"/>
      <c r="AB21" s="33"/>
    </row>
    <row r="22" spans="1:28" s="13" customFormat="1" ht="10.5" customHeight="1" x14ac:dyDescent="0.3">
      <c r="A22" s="16"/>
      <c r="B22" s="16"/>
      <c r="C22" s="16"/>
      <c r="D22" s="16"/>
      <c r="E22" s="16"/>
      <c r="F22" s="16"/>
      <c r="G22" s="16"/>
      <c r="H22" s="16"/>
      <c r="I22" s="16"/>
      <c r="J22" s="16"/>
      <c r="K22" s="16"/>
      <c r="L22" s="54"/>
      <c r="M22" s="16"/>
      <c r="N22" s="16"/>
      <c r="O22" s="16"/>
      <c r="P22" s="33"/>
      <c r="Q22" s="33"/>
      <c r="R22" s="33"/>
      <c r="S22" s="33"/>
      <c r="T22" s="33"/>
      <c r="U22" s="33"/>
      <c r="V22" s="33"/>
      <c r="W22" s="33"/>
      <c r="X22" s="33"/>
      <c r="Y22" s="33"/>
      <c r="Z22" s="33"/>
      <c r="AA22" s="33"/>
      <c r="AB22" s="33"/>
    </row>
    <row r="23" spans="1:28" ht="12.75" customHeight="1" x14ac:dyDescent="0.25">
      <c r="A23" s="29" t="s">
        <v>77</v>
      </c>
      <c r="B23" s="29"/>
      <c r="C23" s="29"/>
      <c r="D23" s="29"/>
      <c r="E23" s="29"/>
      <c r="F23" s="29"/>
      <c r="G23" s="29"/>
      <c r="H23" s="29"/>
      <c r="I23" s="29"/>
      <c r="J23" s="29"/>
      <c r="K23" s="29"/>
      <c r="L23" s="29"/>
      <c r="M23" s="29"/>
      <c r="N23" s="29"/>
      <c r="O23" s="29"/>
      <c r="P23" s="33"/>
      <c r="Q23" s="33"/>
      <c r="R23" s="33"/>
      <c r="S23" s="33"/>
      <c r="T23" s="33"/>
      <c r="U23" s="33"/>
      <c r="V23" s="33"/>
      <c r="W23" s="33"/>
      <c r="X23" s="33"/>
      <c r="Y23" s="33"/>
      <c r="Z23" s="33"/>
      <c r="AA23" s="33"/>
      <c r="AB23" s="33"/>
    </row>
    <row r="24" spans="1:28" s="13" customFormat="1" ht="18.75" x14ac:dyDescent="0.3">
      <c r="A24" s="16"/>
      <c r="B24" s="16"/>
      <c r="C24" s="16"/>
      <c r="D24" s="16"/>
      <c r="E24" s="16"/>
      <c r="F24" s="16"/>
      <c r="G24" s="16"/>
      <c r="H24" s="16"/>
      <c r="I24" s="16"/>
      <c r="J24" s="16"/>
      <c r="K24" s="16"/>
      <c r="L24" s="54"/>
      <c r="M24" s="16"/>
      <c r="N24" s="16"/>
      <c r="O24" s="16"/>
      <c r="P24" s="33"/>
      <c r="Q24" s="33"/>
      <c r="R24" s="33"/>
      <c r="S24" s="33"/>
      <c r="T24" s="33"/>
      <c r="U24" s="33"/>
      <c r="V24" s="33"/>
      <c r="W24" s="33"/>
      <c r="X24" s="33"/>
      <c r="Y24" s="33"/>
      <c r="Z24" s="33"/>
      <c r="AA24" s="33"/>
      <c r="AB24" s="33"/>
    </row>
    <row r="25" spans="1:28" ht="12.75" customHeight="1" x14ac:dyDescent="0.25">
      <c r="A25" s="24" t="s">
        <v>78</v>
      </c>
      <c r="B25" s="24">
        <v>-2954.7349052603431</v>
      </c>
      <c r="C25" s="24">
        <v>-2324.6617735773511</v>
      </c>
      <c r="D25" s="24">
        <v>-739.04282472699833</v>
      </c>
      <c r="E25" s="24">
        <v>-674.82985930299958</v>
      </c>
      <c r="F25" s="24">
        <v>-801.27618286199765</v>
      </c>
      <c r="G25" s="24">
        <v>-346.33840628899947</v>
      </c>
      <c r="H25" s="24">
        <v>-2590.8617620609994</v>
      </c>
      <c r="I25" s="24">
        <v>-2118.4371622879999</v>
      </c>
      <c r="J25" s="24">
        <v>-2279.7076437137121</v>
      </c>
      <c r="K25" s="24">
        <v>-909.71981718700044</v>
      </c>
      <c r="L25" s="56"/>
      <c r="M25" s="24">
        <v>-6693.2693628676916</v>
      </c>
      <c r="N25" s="24">
        <v>-5856.9135134999988</v>
      </c>
      <c r="O25" s="24">
        <v>-3189.427460900713</v>
      </c>
      <c r="P25" s="33"/>
      <c r="Q25" s="33"/>
      <c r="R25" s="33"/>
      <c r="S25" s="33"/>
      <c r="T25" s="33"/>
      <c r="U25" s="33"/>
      <c r="V25" s="33"/>
      <c r="W25" s="33"/>
      <c r="X25" s="33"/>
      <c r="Y25" s="33"/>
      <c r="Z25" s="33"/>
      <c r="AA25" s="33"/>
      <c r="AB25" s="33"/>
    </row>
    <row r="26" spans="1:28" ht="12.75" customHeight="1" x14ac:dyDescent="0.25">
      <c r="A26" s="24" t="s">
        <v>79</v>
      </c>
      <c r="B26" s="24">
        <v>-37964.147336368886</v>
      </c>
      <c r="C26" s="24">
        <v>-31684.134222660497</v>
      </c>
      <c r="D26" s="24">
        <v>-24511.827130942002</v>
      </c>
      <c r="E26" s="24">
        <v>-31487.333093202265</v>
      </c>
      <c r="F26" s="24">
        <v>-20079.528903102801</v>
      </c>
      <c r="G26" s="24">
        <v>-29460.395675743934</v>
      </c>
      <c r="H26" s="24">
        <v>-25101.458650949</v>
      </c>
      <c r="I26" s="24">
        <v>-28401.013253808665</v>
      </c>
      <c r="J26" s="24">
        <v>-31329.080877768847</v>
      </c>
      <c r="K26" s="24">
        <v>-33067.631171087844</v>
      </c>
      <c r="L26" s="56"/>
      <c r="M26" s="24">
        <v>-125647.44178317362</v>
      </c>
      <c r="N26" s="24">
        <v>-110269.73884204683</v>
      </c>
      <c r="O26" s="24">
        <v>-64396.71204885668</v>
      </c>
      <c r="P26" s="33"/>
      <c r="Q26" s="33"/>
      <c r="R26" s="33"/>
      <c r="S26" s="33"/>
      <c r="T26" s="33"/>
      <c r="U26" s="33"/>
      <c r="V26" s="33"/>
      <c r="W26" s="33"/>
      <c r="X26" s="33"/>
      <c r="Y26" s="33"/>
      <c r="Z26" s="33"/>
      <c r="AA26" s="33"/>
      <c r="AB26" s="33"/>
    </row>
    <row r="27" spans="1:28" ht="12.75" customHeight="1" x14ac:dyDescent="0.25">
      <c r="A27" s="24" t="s">
        <v>80</v>
      </c>
      <c r="B27" s="24">
        <v>1522.1975497879721</v>
      </c>
      <c r="C27" s="24">
        <v>-6.3507997138913198E-4</v>
      </c>
      <c r="D27" s="24">
        <v>1.1034396849572658E-4</v>
      </c>
      <c r="E27" s="24">
        <v>3.5318098525749519E-4</v>
      </c>
      <c r="F27" s="24">
        <v>0</v>
      </c>
      <c r="G27" s="24">
        <v>-7227.3424472000261</v>
      </c>
      <c r="H27" s="24">
        <v>0</v>
      </c>
      <c r="I27" s="24">
        <v>0</v>
      </c>
      <c r="J27" s="24">
        <v>0</v>
      </c>
      <c r="K27" s="24">
        <v>-39681.783654389903</v>
      </c>
      <c r="L27" s="56"/>
      <c r="M27" s="24">
        <v>1522.1973782330169</v>
      </c>
      <c r="N27" s="24">
        <v>0</v>
      </c>
      <c r="O27" s="24">
        <v>-39681.783326519682</v>
      </c>
      <c r="P27" s="33"/>
      <c r="Q27" s="33"/>
      <c r="R27" s="33"/>
      <c r="S27" s="33"/>
      <c r="T27" s="33"/>
      <c r="U27" s="33"/>
      <c r="V27" s="33"/>
      <c r="W27" s="33"/>
      <c r="X27" s="33"/>
      <c r="Y27" s="33"/>
      <c r="Z27" s="33"/>
      <c r="AA27" s="33"/>
      <c r="AB27" s="33"/>
    </row>
    <row r="28" spans="1:28" ht="12.75" customHeight="1" x14ac:dyDescent="0.25">
      <c r="A28" s="24" t="s">
        <v>81</v>
      </c>
      <c r="B28" s="24">
        <v>0</v>
      </c>
      <c r="C28" s="24">
        <v>0</v>
      </c>
      <c r="D28" s="24">
        <v>0</v>
      </c>
      <c r="E28" s="24">
        <v>0</v>
      </c>
      <c r="F28" s="24">
        <v>0</v>
      </c>
      <c r="G28" s="24">
        <v>0</v>
      </c>
      <c r="H28" s="24">
        <v>0</v>
      </c>
      <c r="I28" s="24">
        <v>0</v>
      </c>
      <c r="J28" s="24">
        <v>2208318.1440487341</v>
      </c>
      <c r="K28" s="24">
        <v>3674.6791206732614</v>
      </c>
      <c r="L28" s="56"/>
      <c r="M28" s="24">
        <v>0</v>
      </c>
      <c r="N28" s="24">
        <v>0</v>
      </c>
      <c r="O28" s="24">
        <v>2211992.8231694079</v>
      </c>
      <c r="P28" s="33"/>
      <c r="Q28" s="33"/>
      <c r="R28" s="33"/>
      <c r="S28" s="33"/>
      <c r="T28" s="33"/>
      <c r="U28" s="33"/>
      <c r="V28" s="33"/>
      <c r="W28" s="33"/>
      <c r="X28" s="33"/>
      <c r="Y28" s="33"/>
      <c r="Z28" s="33"/>
      <c r="AA28" s="33"/>
      <c r="AB28" s="33"/>
    </row>
    <row r="29" spans="1:28" ht="12.75" customHeight="1" x14ac:dyDescent="0.25">
      <c r="A29" s="24" t="s">
        <v>82</v>
      </c>
      <c r="B29" s="24">
        <v>0</v>
      </c>
      <c r="C29" s="24">
        <v>0</v>
      </c>
      <c r="D29" s="24">
        <v>0</v>
      </c>
      <c r="E29" s="24">
        <v>0</v>
      </c>
      <c r="F29" s="24">
        <v>0</v>
      </c>
      <c r="G29" s="24">
        <v>0</v>
      </c>
      <c r="H29" s="24">
        <v>0</v>
      </c>
      <c r="I29" s="24">
        <v>0</v>
      </c>
      <c r="J29" s="24">
        <v>0</v>
      </c>
      <c r="K29" s="24">
        <v>0</v>
      </c>
      <c r="L29" s="24"/>
      <c r="M29" s="24">
        <v>0</v>
      </c>
      <c r="N29" s="24">
        <v>0</v>
      </c>
      <c r="O29" s="24">
        <v>0</v>
      </c>
      <c r="P29" s="33"/>
      <c r="Q29" s="33"/>
      <c r="R29" s="33"/>
      <c r="S29" s="33"/>
      <c r="T29" s="33"/>
      <c r="U29" s="33"/>
      <c r="V29" s="33"/>
      <c r="W29" s="33"/>
      <c r="X29" s="33"/>
      <c r="Y29" s="33"/>
      <c r="Z29" s="33"/>
      <c r="AA29" s="33"/>
      <c r="AB29" s="33"/>
    </row>
    <row r="30" spans="1:28" ht="12.75" customHeight="1" x14ac:dyDescent="0.25">
      <c r="A30" s="45" t="s">
        <v>106</v>
      </c>
      <c r="B30" s="45">
        <f t="shared" ref="B30:K30" si="1">SUM(B25:B29)</f>
        <v>-39396.684691841263</v>
      </c>
      <c r="C30" s="45">
        <f t="shared" si="1"/>
        <v>-34008.796631317826</v>
      </c>
      <c r="D30" s="45">
        <f t="shared" si="1"/>
        <v>-25250.869845325033</v>
      </c>
      <c r="E30" s="45">
        <f t="shared" si="1"/>
        <v>-32162.162599324281</v>
      </c>
      <c r="F30" s="45">
        <f t="shared" si="1"/>
        <v>-20880.805085964799</v>
      </c>
      <c r="G30" s="45">
        <f t="shared" si="1"/>
        <v>-37034.07652923296</v>
      </c>
      <c r="H30" s="45">
        <f t="shared" si="1"/>
        <v>-27692.320413009998</v>
      </c>
      <c r="I30" s="45">
        <f t="shared" si="1"/>
        <v>-30519.450416096664</v>
      </c>
      <c r="J30" s="45">
        <f t="shared" si="1"/>
        <v>2174709.3555272515</v>
      </c>
      <c r="K30" s="45">
        <f t="shared" si="1"/>
        <v>-69984.455521991491</v>
      </c>
      <c r="L30" s="56"/>
      <c r="M30" s="45">
        <f>SUM(M25:M29)</f>
        <v>-130818.5137678083</v>
      </c>
      <c r="N30" s="45">
        <f>SUM(N25:N29)</f>
        <v>-116126.65235554683</v>
      </c>
      <c r="O30" s="45">
        <f>SUM(O25:O29)</f>
        <v>2104724.9003331307</v>
      </c>
      <c r="P30" s="33"/>
      <c r="Q30" s="33"/>
      <c r="R30" s="33"/>
      <c r="S30" s="33"/>
      <c r="T30" s="33"/>
      <c r="U30" s="33"/>
      <c r="V30" s="33"/>
      <c r="W30" s="33"/>
      <c r="X30" s="33"/>
      <c r="Y30" s="33"/>
      <c r="Z30" s="33"/>
      <c r="AA30" s="33"/>
      <c r="AB30" s="33"/>
    </row>
    <row r="31" spans="1:28" ht="12.75" customHeight="1" x14ac:dyDescent="0.25">
      <c r="A31" s="45" t="s">
        <v>107</v>
      </c>
      <c r="B31" s="45">
        <v>-9111.3672367059989</v>
      </c>
      <c r="C31" s="45">
        <v>-11043.217969429001</v>
      </c>
      <c r="D31" s="45">
        <v>-12840.365292691995</v>
      </c>
      <c r="E31" s="45">
        <v>-76442.197241823014</v>
      </c>
      <c r="F31" s="45">
        <v>-14196.882502467997</v>
      </c>
      <c r="G31" s="45">
        <v>-18756.762986472004</v>
      </c>
      <c r="H31" s="45">
        <v>-14464.892299607</v>
      </c>
      <c r="I31" s="45">
        <v>-16567.497594332999</v>
      </c>
      <c r="J31" s="45">
        <v>0</v>
      </c>
      <c r="K31" s="45">
        <v>0</v>
      </c>
      <c r="L31" s="56"/>
      <c r="M31" s="45">
        <v>-109437.14774064998</v>
      </c>
      <c r="N31" s="45">
        <v>-63986.035382879993</v>
      </c>
      <c r="O31" s="45">
        <v>0</v>
      </c>
      <c r="P31" s="33"/>
      <c r="Q31" s="33"/>
      <c r="R31" s="33"/>
      <c r="S31" s="33"/>
      <c r="T31" s="33"/>
      <c r="U31" s="33"/>
      <c r="V31" s="33"/>
      <c r="W31" s="33"/>
      <c r="X31" s="33"/>
      <c r="Y31" s="33"/>
      <c r="Z31" s="33"/>
      <c r="AA31" s="33"/>
      <c r="AB31" s="33"/>
    </row>
    <row r="32" spans="1:28" s="13" customFormat="1" ht="10.5" customHeight="1" x14ac:dyDescent="0.3">
      <c r="A32" s="16"/>
      <c r="B32" s="16"/>
      <c r="C32" s="16"/>
      <c r="D32" s="16"/>
      <c r="E32" s="16"/>
      <c r="F32" s="16"/>
      <c r="G32" s="16"/>
      <c r="H32" s="16"/>
      <c r="I32" s="16"/>
      <c r="J32" s="16"/>
      <c r="K32" s="16"/>
      <c r="L32" s="54"/>
      <c r="M32" s="16"/>
      <c r="N32" s="16"/>
      <c r="O32" s="16"/>
      <c r="P32" s="33"/>
      <c r="Q32" s="33"/>
      <c r="R32" s="33"/>
      <c r="S32" s="33"/>
      <c r="T32" s="33"/>
      <c r="U32" s="33"/>
      <c r="V32" s="33"/>
      <c r="W32" s="33"/>
      <c r="X32" s="33"/>
      <c r="Y32" s="33"/>
      <c r="Z32" s="33"/>
      <c r="AA32" s="33"/>
      <c r="AB32" s="33"/>
    </row>
    <row r="33" spans="1:28" ht="12.75" customHeight="1" x14ac:dyDescent="0.25">
      <c r="A33" s="29" t="s">
        <v>89</v>
      </c>
      <c r="B33" s="29"/>
      <c r="C33" s="29"/>
      <c r="D33" s="29"/>
      <c r="E33" s="29"/>
      <c r="F33" s="29"/>
      <c r="G33" s="29"/>
      <c r="H33" s="29"/>
      <c r="I33" s="29"/>
      <c r="J33" s="29"/>
      <c r="K33" s="29"/>
      <c r="L33" s="29"/>
      <c r="M33" s="29"/>
      <c r="N33" s="29"/>
      <c r="O33" s="29"/>
      <c r="P33" s="33"/>
      <c r="Q33" s="33"/>
      <c r="R33" s="33"/>
      <c r="S33" s="33"/>
      <c r="T33" s="33"/>
      <c r="U33" s="33"/>
      <c r="V33" s="33"/>
      <c r="W33" s="33"/>
      <c r="X33" s="33"/>
      <c r="Y33" s="33"/>
      <c r="Z33" s="33"/>
      <c r="AA33" s="33"/>
      <c r="AB33" s="33"/>
    </row>
    <row r="34" spans="1:28" s="13" customFormat="1" ht="18.75" x14ac:dyDescent="0.3">
      <c r="A34" s="16"/>
      <c r="B34" s="16"/>
      <c r="C34" s="16"/>
      <c r="D34" s="16"/>
      <c r="E34" s="16"/>
      <c r="F34" s="16"/>
      <c r="G34" s="29"/>
      <c r="H34" s="29"/>
      <c r="I34" s="29"/>
      <c r="J34" s="16"/>
      <c r="K34" s="16"/>
      <c r="L34" s="54"/>
      <c r="M34" s="16"/>
      <c r="N34" s="16"/>
      <c r="O34" s="16"/>
      <c r="P34" s="33"/>
      <c r="Q34" s="33"/>
      <c r="R34" s="33"/>
      <c r="S34" s="33"/>
      <c r="T34" s="33"/>
      <c r="U34" s="33"/>
      <c r="V34" s="33"/>
      <c r="W34" s="33"/>
      <c r="X34" s="33"/>
      <c r="Y34" s="33"/>
      <c r="Z34" s="33"/>
      <c r="AA34" s="33"/>
      <c r="AB34" s="33"/>
    </row>
    <row r="35" spans="1:28" ht="12.75" customHeight="1" x14ac:dyDescent="0.25">
      <c r="A35" s="24" t="s">
        <v>83</v>
      </c>
      <c r="B35" s="24">
        <v>-67.25</v>
      </c>
      <c r="C35" s="24">
        <v>5439.3248200006501</v>
      </c>
      <c r="D35" s="24">
        <v>25.037020000339485</v>
      </c>
      <c r="E35" s="24">
        <v>892.2385499995097</v>
      </c>
      <c r="F35" s="24">
        <v>0</v>
      </c>
      <c r="G35" s="24">
        <v>1676.7989999999995</v>
      </c>
      <c r="H35" s="24">
        <v>0</v>
      </c>
      <c r="I35" s="24">
        <v>1081.9423023507595</v>
      </c>
      <c r="J35" s="24">
        <v>14424.241270000501</v>
      </c>
      <c r="K35" s="24">
        <v>-1.1804064199924469</v>
      </c>
      <c r="L35" s="56"/>
      <c r="M35" s="24">
        <v>6289.3503900004998</v>
      </c>
      <c r="N35" s="24">
        <v>2758.7793123513693</v>
      </c>
      <c r="O35" s="24">
        <v>14423.060863580526</v>
      </c>
      <c r="P35" s="33"/>
      <c r="Q35" s="33"/>
      <c r="R35" s="33"/>
      <c r="S35" s="33"/>
      <c r="T35" s="33"/>
      <c r="U35" s="33"/>
      <c r="V35" s="33"/>
      <c r="W35" s="33"/>
      <c r="X35" s="33"/>
      <c r="Y35" s="33"/>
      <c r="Z35" s="33"/>
      <c r="AA35" s="33"/>
      <c r="AB35" s="33"/>
    </row>
    <row r="36" spans="1:28" ht="12.75" customHeight="1" x14ac:dyDescent="0.25">
      <c r="A36" s="24" t="s">
        <v>84</v>
      </c>
      <c r="B36" s="24">
        <v>0</v>
      </c>
      <c r="C36" s="24">
        <v>0</v>
      </c>
      <c r="D36" s="24">
        <v>0</v>
      </c>
      <c r="E36" s="24">
        <v>0</v>
      </c>
      <c r="F36" s="24">
        <v>0</v>
      </c>
      <c r="G36" s="24">
        <v>0</v>
      </c>
      <c r="H36" s="24">
        <v>0</v>
      </c>
      <c r="I36" s="24">
        <v>0</v>
      </c>
      <c r="J36" s="24">
        <v>-39760.301299999999</v>
      </c>
      <c r="K36" s="24">
        <v>-140559.44326</v>
      </c>
      <c r="L36" s="56"/>
      <c r="M36" s="24">
        <v>0</v>
      </c>
      <c r="N36" s="24">
        <v>0</v>
      </c>
      <c r="O36" s="24">
        <v>-180319.74455999999</v>
      </c>
      <c r="P36" s="33"/>
      <c r="Q36" s="33"/>
      <c r="R36" s="33"/>
      <c r="S36" s="33"/>
      <c r="T36" s="33"/>
      <c r="U36" s="33"/>
      <c r="V36" s="33"/>
      <c r="W36" s="33"/>
      <c r="X36" s="33"/>
      <c r="Y36" s="33"/>
      <c r="Z36" s="33"/>
      <c r="AA36" s="33"/>
      <c r="AB36" s="33"/>
    </row>
    <row r="37" spans="1:28" ht="12.75" customHeight="1" x14ac:dyDescent="0.25">
      <c r="A37" s="24" t="s">
        <v>85</v>
      </c>
      <c r="B37" s="24">
        <v>0</v>
      </c>
      <c r="C37" s="24">
        <v>0</v>
      </c>
      <c r="D37" s="24">
        <v>0</v>
      </c>
      <c r="E37" s="24">
        <v>0</v>
      </c>
      <c r="F37" s="24">
        <v>0</v>
      </c>
      <c r="G37" s="24">
        <v>0</v>
      </c>
      <c r="H37" s="24">
        <v>0</v>
      </c>
      <c r="I37" s="24">
        <v>0</v>
      </c>
      <c r="J37" s="24">
        <v>0</v>
      </c>
      <c r="K37" s="24">
        <v>0</v>
      </c>
      <c r="L37" s="56"/>
      <c r="M37" s="24">
        <v>0</v>
      </c>
      <c r="N37" s="24">
        <v>0</v>
      </c>
      <c r="O37" s="24">
        <v>0</v>
      </c>
      <c r="P37" s="33"/>
      <c r="Q37" s="33"/>
      <c r="R37" s="33"/>
      <c r="S37" s="33"/>
      <c r="T37" s="33"/>
      <c r="U37" s="33"/>
      <c r="V37" s="33"/>
      <c r="W37" s="33"/>
      <c r="X37" s="33"/>
      <c r="Y37" s="33"/>
      <c r="Z37" s="33"/>
      <c r="AA37" s="33"/>
      <c r="AB37" s="33"/>
    </row>
    <row r="38" spans="1:28" ht="12.75" customHeight="1" x14ac:dyDescent="0.25">
      <c r="A38" s="24" t="s">
        <v>86</v>
      </c>
      <c r="B38" s="24">
        <v>0</v>
      </c>
      <c r="C38" s="24">
        <v>-10927.39649644804</v>
      </c>
      <c r="D38" s="24">
        <v>0</v>
      </c>
      <c r="E38" s="24">
        <v>-70501.269950489441</v>
      </c>
      <c r="F38" s="24">
        <v>0</v>
      </c>
      <c r="G38" s="24">
        <v>0</v>
      </c>
      <c r="H38" s="24">
        <v>0</v>
      </c>
      <c r="I38" s="24">
        <v>-117038.35103573641</v>
      </c>
      <c r="J38" s="24">
        <v>-138152.21993292283</v>
      </c>
      <c r="K38" s="24">
        <v>-592660.99952300091</v>
      </c>
      <c r="L38" s="56"/>
      <c r="M38" s="24">
        <f>-78926.848129379-2502</f>
        <v>-81428.848129378996</v>
      </c>
      <c r="N38" s="24">
        <v>-117038.35162315569</v>
      </c>
      <c r="O38" s="24">
        <v>-730813.21945592319</v>
      </c>
      <c r="P38" s="33"/>
      <c r="Q38" s="33"/>
      <c r="R38" s="33"/>
      <c r="S38" s="33"/>
      <c r="T38" s="33"/>
      <c r="U38" s="33"/>
      <c r="V38" s="33"/>
      <c r="W38" s="33"/>
      <c r="X38" s="33"/>
      <c r="Y38" s="33"/>
      <c r="Z38" s="33"/>
      <c r="AA38" s="33"/>
      <c r="AB38" s="33"/>
    </row>
    <row r="39" spans="1:28" ht="12.75" customHeight="1" x14ac:dyDescent="0.25">
      <c r="A39" s="24" t="s">
        <v>87</v>
      </c>
      <c r="B39" s="24">
        <v>-2890.9266340960003</v>
      </c>
      <c r="C39" s="24">
        <v>-68597.581865502012</v>
      </c>
      <c r="D39" s="24">
        <v>-1001.1298438479743</v>
      </c>
      <c r="E39" s="24">
        <v>-69477.737447992738</v>
      </c>
      <c r="F39" s="24">
        <v>-838.29504811800643</v>
      </c>
      <c r="G39" s="24">
        <v>-72716.359420911176</v>
      </c>
      <c r="H39" s="24">
        <v>-801.98391273576135</v>
      </c>
      <c r="I39" s="24">
        <v>-75907.45525155068</v>
      </c>
      <c r="J39" s="24">
        <v>-811.84670764831083</v>
      </c>
      <c r="K39" s="24">
        <v>-72130.484609746316</v>
      </c>
      <c r="L39" s="56"/>
      <c r="M39" s="24">
        <v>-141967.37579143874</v>
      </c>
      <c r="N39" s="24">
        <v>-150264.09363331564</v>
      </c>
      <c r="O39" s="24">
        <v>-72942.331317394623</v>
      </c>
      <c r="P39" s="33"/>
      <c r="Q39" s="33"/>
      <c r="R39" s="33"/>
      <c r="S39" s="33"/>
      <c r="T39" s="33"/>
      <c r="U39" s="33"/>
      <c r="V39" s="33"/>
      <c r="W39" s="33"/>
      <c r="X39" s="33"/>
      <c r="Y39" s="33"/>
      <c r="Z39" s="33"/>
      <c r="AA39" s="33"/>
      <c r="AB39" s="33"/>
    </row>
    <row r="40" spans="1:28" ht="12.75" customHeight="1" x14ac:dyDescent="0.25">
      <c r="A40" s="24" t="s">
        <v>88</v>
      </c>
      <c r="B40" s="24">
        <v>-3676.9135073430102</v>
      </c>
      <c r="C40" s="24">
        <v>-3503.5690707029894</v>
      </c>
      <c r="D40" s="24">
        <v>-4811.7853402159999</v>
      </c>
      <c r="E40" s="24">
        <v>-3938.244644929001</v>
      </c>
      <c r="F40" s="24">
        <v>-3564.2059464009999</v>
      </c>
      <c r="G40" s="24">
        <v>-4568.2555810242911</v>
      </c>
      <c r="H40" s="24">
        <v>-4159.0954179200926</v>
      </c>
      <c r="I40" s="24">
        <v>-4291.3675055425365</v>
      </c>
      <c r="J40" s="24">
        <v>-5165.5735623044593</v>
      </c>
      <c r="K40" s="24">
        <v>-3387.706866985538</v>
      </c>
      <c r="L40" s="56"/>
      <c r="M40" s="24">
        <v>-15930.512563191</v>
      </c>
      <c r="N40" s="24">
        <v>-16582.924450887916</v>
      </c>
      <c r="O40" s="24">
        <v>-8553.2804292899964</v>
      </c>
      <c r="P40" s="33"/>
      <c r="Q40" s="33"/>
      <c r="R40" s="33"/>
      <c r="S40" s="33"/>
      <c r="T40" s="33"/>
      <c r="U40" s="33"/>
      <c r="V40" s="33"/>
      <c r="W40" s="33"/>
      <c r="X40" s="33"/>
      <c r="Y40" s="33"/>
      <c r="Z40" s="33"/>
      <c r="AA40" s="33"/>
      <c r="AB40" s="33"/>
    </row>
    <row r="41" spans="1:28" ht="12.75" customHeight="1" x14ac:dyDescent="0.25">
      <c r="A41" s="45" t="s">
        <v>108</v>
      </c>
      <c r="B41" s="45">
        <f t="shared" ref="B41:K41" si="2">SUM(B35:B40)</f>
        <v>-6635.09014143901</v>
      </c>
      <c r="C41" s="45">
        <f t="shared" si="2"/>
        <v>-77589.222612652389</v>
      </c>
      <c r="D41" s="45">
        <f t="shared" si="2"/>
        <v>-5787.8781640636344</v>
      </c>
      <c r="E41" s="45">
        <f t="shared" si="2"/>
        <v>-143025.01349341168</v>
      </c>
      <c r="F41" s="45">
        <f t="shared" si="2"/>
        <v>-4402.5009945190068</v>
      </c>
      <c r="G41" s="45">
        <f t="shared" si="2"/>
        <v>-75607.816001935469</v>
      </c>
      <c r="H41" s="45">
        <f t="shared" si="2"/>
        <v>-4961.0793306558535</v>
      </c>
      <c r="I41" s="45">
        <f t="shared" si="2"/>
        <v>-196155.23149047885</v>
      </c>
      <c r="J41" s="45">
        <f t="shared" si="2"/>
        <v>-169465.7002328751</v>
      </c>
      <c r="K41" s="45">
        <f t="shared" si="2"/>
        <v>-808739.81466615282</v>
      </c>
      <c r="L41" s="56"/>
      <c r="M41" s="45">
        <f>SUM(M35:M40)</f>
        <v>-233037.38609400822</v>
      </c>
      <c r="N41" s="45">
        <f>SUM(N35:N40)</f>
        <v>-281126.59039500786</v>
      </c>
      <c r="O41" s="45">
        <f>SUM(O35:O40)</f>
        <v>-978205.5148990273</v>
      </c>
      <c r="P41" s="33"/>
      <c r="Q41" s="33"/>
      <c r="R41" s="33"/>
      <c r="S41" s="33"/>
      <c r="T41" s="33"/>
      <c r="U41" s="33"/>
      <c r="V41" s="33"/>
      <c r="W41" s="33"/>
      <c r="X41" s="33"/>
      <c r="Y41" s="33"/>
      <c r="Z41" s="33"/>
      <c r="AA41" s="33"/>
      <c r="AB41" s="33"/>
    </row>
    <row r="42" spans="1:28" ht="12.75" customHeight="1" x14ac:dyDescent="0.25">
      <c r="A42" s="45" t="s">
        <v>109</v>
      </c>
      <c r="B42" s="45">
        <v>0</v>
      </c>
      <c r="C42" s="45">
        <v>0</v>
      </c>
      <c r="D42" s="45">
        <v>0</v>
      </c>
      <c r="E42" s="45">
        <v>0</v>
      </c>
      <c r="F42" s="45">
        <v>0</v>
      </c>
      <c r="G42" s="45">
        <v>-876.18693178800004</v>
      </c>
      <c r="H42" s="45">
        <v>-712.58403171600014</v>
      </c>
      <c r="I42" s="45">
        <v>-917.26832872300008</v>
      </c>
      <c r="J42" s="45">
        <v>0</v>
      </c>
      <c r="K42" s="45">
        <v>0</v>
      </c>
      <c r="L42" s="56"/>
      <c r="M42" s="45">
        <f>-2952.29755164592+2502+450</f>
        <v>-0.29755164592006622</v>
      </c>
      <c r="N42" s="45">
        <v>-2506.0392922269675</v>
      </c>
      <c r="O42" s="45">
        <v>0</v>
      </c>
      <c r="P42" s="33"/>
      <c r="Q42" s="33"/>
      <c r="R42" s="33"/>
      <c r="S42" s="33"/>
      <c r="T42" s="33"/>
      <c r="U42" s="33"/>
      <c r="V42" s="33"/>
      <c r="W42" s="33"/>
      <c r="X42" s="33"/>
      <c r="Y42" s="33"/>
      <c r="Z42" s="33"/>
      <c r="AA42" s="33"/>
      <c r="AB42" s="33"/>
    </row>
    <row r="43" spans="1:28" s="13" customFormat="1" ht="10.5" customHeight="1" x14ac:dyDescent="0.3">
      <c r="A43" s="16"/>
      <c r="B43" s="16"/>
      <c r="C43" s="16"/>
      <c r="D43" s="16"/>
      <c r="E43" s="16"/>
      <c r="F43" s="16"/>
      <c r="G43" s="16"/>
      <c r="H43" s="16"/>
      <c r="I43" s="16"/>
      <c r="J43" s="16"/>
      <c r="K43" s="16"/>
      <c r="L43" s="54"/>
      <c r="M43" s="16"/>
      <c r="N43" s="16"/>
      <c r="O43" s="16"/>
      <c r="P43" s="33"/>
      <c r="Q43" s="33"/>
      <c r="R43" s="33"/>
      <c r="S43" s="33"/>
      <c r="T43" s="33"/>
      <c r="U43" s="33"/>
      <c r="V43" s="33"/>
      <c r="W43" s="33"/>
      <c r="X43" s="33"/>
      <c r="Y43" s="33"/>
      <c r="Z43" s="33"/>
      <c r="AA43" s="33"/>
      <c r="AB43" s="33"/>
    </row>
    <row r="44" spans="1:28" ht="12.75" customHeight="1" x14ac:dyDescent="0.25">
      <c r="A44" s="45" t="s">
        <v>110</v>
      </c>
      <c r="B44" s="45">
        <f t="shared" ref="B44:K44" si="3">B20+B21+B30+B31+B41+B42</f>
        <v>-36629.42547386232</v>
      </c>
      <c r="C44" s="45">
        <f t="shared" si="3"/>
        <v>71137.375202101612</v>
      </c>
      <c r="D44" s="45">
        <f t="shared" si="3"/>
        <v>-5922.0282533378877</v>
      </c>
      <c r="E44" s="45">
        <f t="shared" si="3"/>
        <v>-81134.082147403271</v>
      </c>
      <c r="F44" s="45">
        <f t="shared" si="3"/>
        <v>107453.39138998998</v>
      </c>
      <c r="G44" s="45">
        <f t="shared" si="3"/>
        <v>110126.51789438204</v>
      </c>
      <c r="H44" s="45">
        <f t="shared" si="3"/>
        <v>36613.343071657997</v>
      </c>
      <c r="I44" s="45">
        <f t="shared" si="3"/>
        <v>5259.0513212205578</v>
      </c>
      <c r="J44" s="45">
        <f t="shared" si="3"/>
        <v>2158049.5912615987</v>
      </c>
      <c r="K44" s="45">
        <f t="shared" si="3"/>
        <v>-792194.59228293796</v>
      </c>
      <c r="L44" s="56"/>
      <c r="M44" s="45">
        <f>M20+M21+M30+M31+M41+M42</f>
        <v>-52548.639906588498</v>
      </c>
      <c r="N44" s="45">
        <f>N20+N21+N30+N31+N41+N42</f>
        <v>259452.34118858859</v>
      </c>
      <c r="O44" s="45">
        <f>O20+O21+O30+O31+O41+O42</f>
        <v>1365854.9993065328</v>
      </c>
      <c r="P44" s="33"/>
      <c r="Q44" s="33"/>
      <c r="R44" s="33"/>
      <c r="S44" s="33"/>
      <c r="T44" s="33"/>
      <c r="U44" s="33"/>
      <c r="V44" s="33"/>
      <c r="W44" s="33"/>
      <c r="X44" s="33"/>
      <c r="Y44" s="33"/>
      <c r="Z44" s="33"/>
      <c r="AA44" s="33"/>
      <c r="AB44" s="33"/>
    </row>
    <row r="45" spans="1:28" ht="12.75" customHeight="1" x14ac:dyDescent="0.25">
      <c r="A45" s="24" t="s">
        <v>91</v>
      </c>
      <c r="B45" s="24">
        <v>842195.06926902512</v>
      </c>
      <c r="C45" s="24">
        <v>801599.05111474404</v>
      </c>
      <c r="D45" s="24">
        <v>901759.42685218737</v>
      </c>
      <c r="E45" s="24">
        <v>916210.99341062689</v>
      </c>
      <c r="F45" s="24">
        <v>826850.89065455773</v>
      </c>
      <c r="G45" s="24">
        <v>963670.81800015795</v>
      </c>
      <c r="H45" s="24">
        <v>1088897.0278398693</v>
      </c>
      <c r="I45" s="24">
        <v>1104479.0207779149</v>
      </c>
      <c r="J45" s="24">
        <v>1108231.5085228027</v>
      </c>
      <c r="K45" s="24">
        <v>3363234.3101255656</v>
      </c>
      <c r="L45" s="29"/>
      <c r="M45" s="24">
        <v>842195.06896798417</v>
      </c>
      <c r="N45" s="24">
        <v>826850.89065455785</v>
      </c>
      <c r="O45" s="24">
        <v>1108231.5085228025</v>
      </c>
      <c r="P45" s="33"/>
      <c r="Q45" s="33"/>
      <c r="R45" s="33"/>
      <c r="S45" s="33"/>
      <c r="T45" s="33"/>
      <c r="U45" s="33"/>
      <c r="V45" s="33"/>
      <c r="W45" s="33"/>
      <c r="X45" s="33"/>
      <c r="Y45" s="33"/>
      <c r="Z45" s="33"/>
      <c r="AA45" s="33"/>
      <c r="AB45" s="33"/>
    </row>
    <row r="46" spans="1:28" ht="12.75" customHeight="1" x14ac:dyDescent="0.25">
      <c r="A46" s="24" t="s">
        <v>90</v>
      </c>
      <c r="B46" s="24">
        <v>-3966.5924598653201</v>
      </c>
      <c r="C46" s="24">
        <v>29022.998384529066</v>
      </c>
      <c r="D46" s="24">
        <v>20373.595315268718</v>
      </c>
      <c r="E46" s="24">
        <v>-8226.0194265670088</v>
      </c>
      <c r="F46" s="24">
        <v>29366.392746584133</v>
      </c>
      <c r="G46" s="24">
        <v>15099.691648833732</v>
      </c>
      <c r="H46" s="24">
        <v>-21031.245003428317</v>
      </c>
      <c r="I46" s="24">
        <v>-1506.563738967307</v>
      </c>
      <c r="J46" s="24">
        <v>96953.210013292512</v>
      </c>
      <c r="K46" s="24">
        <v>-51928.0089243244</v>
      </c>
      <c r="L46" s="56"/>
      <c r="M46" s="24">
        <v>37203.981813366379</v>
      </c>
      <c r="N46" s="24">
        <v>21928</v>
      </c>
      <c r="O46" s="24">
        <v>45025.201088965943</v>
      </c>
      <c r="P46" s="33"/>
      <c r="Q46" s="33"/>
      <c r="R46" s="33"/>
      <c r="S46" s="33"/>
      <c r="T46" s="33"/>
      <c r="U46" s="33"/>
      <c r="V46" s="33"/>
      <c r="W46" s="33"/>
      <c r="X46" s="33"/>
      <c r="Y46" s="33"/>
      <c r="Z46" s="33"/>
      <c r="AA46" s="33"/>
      <c r="AB46" s="33"/>
    </row>
    <row r="47" spans="1:28" ht="12.75" customHeight="1" x14ac:dyDescent="0.25">
      <c r="A47" s="24" t="s">
        <v>111</v>
      </c>
      <c r="B47" s="24">
        <v>0</v>
      </c>
      <c r="C47" s="24">
        <v>0</v>
      </c>
      <c r="D47" s="24">
        <v>0</v>
      </c>
      <c r="E47" s="24">
        <v>0</v>
      </c>
      <c r="F47" s="24">
        <v>-30131.990615075985</v>
      </c>
      <c r="G47" s="24">
        <v>-46852.195230719975</v>
      </c>
      <c r="H47" s="24">
        <v>-38155.889449474984</v>
      </c>
      <c r="I47" s="24">
        <v>-11635.89891559197</v>
      </c>
      <c r="J47" s="24">
        <v>0</v>
      </c>
      <c r="K47" s="24">
        <v>0</v>
      </c>
      <c r="L47" s="29"/>
      <c r="M47" s="24">
        <v>0</v>
      </c>
      <c r="N47" s="24">
        <v>-11635.898915592001</v>
      </c>
      <c r="O47" s="24">
        <v>0</v>
      </c>
      <c r="P47" s="33"/>
      <c r="Q47" s="33"/>
      <c r="R47" s="33"/>
      <c r="S47" s="33"/>
      <c r="T47" s="33"/>
      <c r="U47" s="33"/>
      <c r="V47" s="33"/>
      <c r="W47" s="33"/>
      <c r="X47" s="33"/>
      <c r="Y47" s="33"/>
      <c r="Z47" s="33"/>
      <c r="AA47" s="33"/>
      <c r="AB47" s="33"/>
    </row>
    <row r="48" spans="1:28" ht="12.75" customHeight="1" x14ac:dyDescent="0.25">
      <c r="A48" s="45" t="s">
        <v>112</v>
      </c>
      <c r="B48" s="45">
        <f t="shared" ref="B48:K48" si="4">SUM(B44:B47)</f>
        <v>801599.05133529752</v>
      </c>
      <c r="C48" s="45">
        <f t="shared" si="4"/>
        <v>901759.42470137472</v>
      </c>
      <c r="D48" s="45">
        <f t="shared" si="4"/>
        <v>916210.99391411827</v>
      </c>
      <c r="E48" s="45">
        <f t="shared" si="4"/>
        <v>826850.89183665661</v>
      </c>
      <c r="F48" s="45">
        <f t="shared" si="4"/>
        <v>933538.68417605583</v>
      </c>
      <c r="G48" s="45">
        <f t="shared" si="4"/>
        <v>1042044.8323126537</v>
      </c>
      <c r="H48" s="45">
        <f t="shared" si="4"/>
        <v>1066323.2364586238</v>
      </c>
      <c r="I48" s="45">
        <f t="shared" si="4"/>
        <v>1096595.6094445763</v>
      </c>
      <c r="J48" s="45">
        <f t="shared" si="4"/>
        <v>3363234.309797694</v>
      </c>
      <c r="K48" s="45">
        <f t="shared" si="4"/>
        <v>2519111.7089183033</v>
      </c>
      <c r="L48" s="29"/>
      <c r="M48" s="45">
        <f>SUM(M44:M47)</f>
        <v>826850.41087476211</v>
      </c>
      <c r="N48" s="45">
        <f>SUM(N44:N47)</f>
        <v>1096595.3329275544</v>
      </c>
      <c r="O48" s="45">
        <f>SUM(O44:O47)</f>
        <v>2519111.7089183014</v>
      </c>
      <c r="P48" s="33"/>
      <c r="Q48" s="33"/>
      <c r="R48" s="33"/>
      <c r="S48" s="33"/>
      <c r="T48" s="33"/>
      <c r="U48" s="33"/>
      <c r="V48" s="33"/>
      <c r="W48" s="33"/>
      <c r="X48" s="33"/>
      <c r="Y48" s="33"/>
      <c r="Z48" s="33"/>
      <c r="AA48" s="33"/>
      <c r="AB48" s="33"/>
    </row>
    <row r="49" spans="1:27" x14ac:dyDescent="0.25">
      <c r="B49" s="33"/>
      <c r="C49" s="33"/>
      <c r="D49" s="33"/>
      <c r="E49" s="33"/>
      <c r="F49" s="33"/>
      <c r="G49" s="33"/>
      <c r="H49" s="33"/>
      <c r="I49" s="33"/>
      <c r="J49" s="33"/>
      <c r="K49" s="33"/>
      <c r="M49" s="33"/>
      <c r="N49" s="33"/>
      <c r="O49" s="33"/>
      <c r="P49" s="33"/>
      <c r="Q49" s="33"/>
      <c r="R49" s="33"/>
      <c r="S49" s="33"/>
      <c r="T49" s="33"/>
      <c r="U49" s="33"/>
      <c r="V49" s="33"/>
      <c r="W49" s="33"/>
      <c r="X49" s="33"/>
      <c r="Y49" s="33"/>
      <c r="Z49" s="33"/>
      <c r="AA49" s="33"/>
    </row>
    <row r="50" spans="1:27" x14ac:dyDescent="0.25">
      <c r="B50" s="33"/>
      <c r="C50" s="33"/>
      <c r="D50" s="33"/>
      <c r="E50" s="33"/>
      <c r="F50" s="33"/>
      <c r="G50" s="33"/>
    </row>
    <row r="51" spans="1:27" x14ac:dyDescent="0.25">
      <c r="A51" s="74" t="s">
        <v>124</v>
      </c>
      <c r="B51" s="75"/>
      <c r="C51" s="75"/>
      <c r="D51" s="76"/>
      <c r="E51" s="33"/>
      <c r="F51" s="33"/>
      <c r="G51" s="33"/>
      <c r="H51" s="33"/>
      <c r="I51" s="33"/>
      <c r="J51" s="33"/>
      <c r="K51" s="33"/>
      <c r="L51" s="55"/>
      <c r="M51" s="66"/>
      <c r="N51" s="66"/>
      <c r="O51" s="66"/>
    </row>
    <row r="52" spans="1:27" x14ac:dyDescent="0.25">
      <c r="A52" s="77"/>
      <c r="B52" s="78"/>
      <c r="C52" s="78"/>
      <c r="D52" s="79"/>
    </row>
    <row r="53" spans="1:27" x14ac:dyDescent="0.25">
      <c r="A53" s="80"/>
      <c r="B53" s="81"/>
      <c r="C53" s="81"/>
      <c r="D53" s="82"/>
    </row>
  </sheetData>
  <mergeCells count="1">
    <mergeCell ref="A51:D53"/>
  </mergeCells>
  <phoneticPr fontId="13" type="noConversion"/>
  <pageMargins left="0.7" right="0.7" top="0.75" bottom="0.75" header="0.3" footer="0.3"/>
  <pageSetup paperSize="304" orientation="portrait" r:id="rId1"/>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BE9B-B254-44FA-AAEF-2C40DF8B6CCD}">
  <dimension ref="A1:XEF1048576"/>
  <sheetViews>
    <sheetView showGridLines="0" tabSelected="1" workbookViewId="0">
      <selection activeCell="U20" sqref="U20"/>
    </sheetView>
  </sheetViews>
  <sheetFormatPr baseColWidth="10" defaultColWidth="8.85546875" defaultRowHeight="15" x14ac:dyDescent="0.25"/>
  <cols>
    <col min="1" max="1" width="29.42578125" customWidth="1"/>
    <col min="2" max="2" width="11.140625" bestFit="1" customWidth="1"/>
    <col min="3" max="3" width="9.42578125" bestFit="1" customWidth="1"/>
    <col min="4" max="4" width="11.42578125" customWidth="1"/>
    <col min="5" max="5" width="13.140625" customWidth="1"/>
    <col min="6" max="6" width="13" customWidth="1"/>
    <col min="7" max="7" width="11.85546875" customWidth="1"/>
    <col min="8" max="8" width="12.28515625" customWidth="1"/>
    <col min="9" max="9" width="12.140625" customWidth="1"/>
    <col min="10" max="11" width="11" customWidth="1"/>
    <col min="12" max="12" width="8.85546875" style="50"/>
    <col min="13" max="13" width="9.140625" customWidth="1"/>
    <col min="14" max="14" width="11.140625" customWidth="1"/>
    <col min="15" max="15" width="10.85546875" customWidth="1"/>
    <col min="41" max="41" width="10.140625" customWidth="1"/>
    <col min="42" max="42" width="10.28515625" customWidth="1"/>
    <col min="43" max="44" width="9.85546875" customWidth="1"/>
  </cols>
  <sheetData>
    <row r="1" spans="1:49" ht="23.25" x14ac:dyDescent="0.35">
      <c r="A1" s="39" t="s">
        <v>0</v>
      </c>
      <c r="B1" s="2"/>
      <c r="C1" s="2"/>
      <c r="D1" s="2"/>
      <c r="E1" s="2"/>
      <c r="F1" s="2"/>
      <c r="G1" s="2"/>
      <c r="H1" s="2"/>
      <c r="I1" s="2"/>
      <c r="J1" s="2"/>
      <c r="K1" s="2"/>
      <c r="L1" s="47"/>
      <c r="M1" s="2"/>
      <c r="N1" s="2"/>
      <c r="O1" s="2"/>
    </row>
    <row r="2" spans="1:49" ht="15.75" x14ac:dyDescent="0.25">
      <c r="B2" s="17"/>
      <c r="C2" s="17"/>
      <c r="D2" s="17"/>
      <c r="E2" s="17"/>
      <c r="F2" s="17"/>
      <c r="G2" s="17"/>
      <c r="H2" s="17"/>
      <c r="I2" s="17"/>
      <c r="J2" s="17"/>
      <c r="K2" s="17"/>
      <c r="L2" s="35"/>
      <c r="M2" s="17"/>
      <c r="N2" s="17"/>
      <c r="O2" s="17"/>
    </row>
    <row r="3" spans="1:49" ht="15.75" x14ac:dyDescent="0.25">
      <c r="A3" s="3" t="s">
        <v>1</v>
      </c>
      <c r="K3" s="17"/>
      <c r="L3"/>
      <c r="O3" s="17"/>
    </row>
    <row r="4" spans="1:49" x14ac:dyDescent="0.25">
      <c r="A4" s="40" t="s">
        <v>126</v>
      </c>
      <c r="B4" s="41" t="s">
        <v>3</v>
      </c>
      <c r="C4" s="41" t="s">
        <v>4</v>
      </c>
      <c r="D4" s="41" t="s">
        <v>5</v>
      </c>
      <c r="E4" s="41" t="s">
        <v>6</v>
      </c>
      <c r="F4" s="41" t="s">
        <v>7</v>
      </c>
      <c r="G4" s="41" t="s">
        <v>8</v>
      </c>
      <c r="H4" s="41" t="s">
        <v>9</v>
      </c>
      <c r="I4" s="41" t="s">
        <v>99</v>
      </c>
      <c r="J4" s="41" t="s">
        <v>102</v>
      </c>
      <c r="K4" s="41" t="s">
        <v>130</v>
      </c>
      <c r="L4" s="62"/>
      <c r="M4" s="41" t="s">
        <v>120</v>
      </c>
      <c r="N4" s="41" t="s">
        <v>121</v>
      </c>
      <c r="O4" s="41" t="s">
        <v>119</v>
      </c>
    </row>
    <row r="5" spans="1:49" s="5" customFormat="1" ht="12.75" x14ac:dyDescent="0.2">
      <c r="L5" s="37"/>
    </row>
    <row r="6" spans="1:49" s="3" customFormat="1" ht="15.75" x14ac:dyDescent="0.25">
      <c r="A6" s="4" t="s">
        <v>10</v>
      </c>
      <c r="L6" s="36"/>
    </row>
    <row r="7" spans="1:49" s="5" customFormat="1" ht="12.75" x14ac:dyDescent="0.2">
      <c r="A7" s="5" t="s">
        <v>92</v>
      </c>
      <c r="B7" s="7">
        <v>334681.80951083644</v>
      </c>
      <c r="C7" s="7">
        <v>325960.1718171364</v>
      </c>
      <c r="D7" s="7">
        <v>313578.35224083235</v>
      </c>
      <c r="E7" s="7">
        <v>390114.220986514</v>
      </c>
      <c r="F7" s="7">
        <v>356091.37311495695</v>
      </c>
      <c r="G7" s="7">
        <v>366172.44498062244</v>
      </c>
      <c r="H7" s="7">
        <v>346874.71346197877</v>
      </c>
      <c r="I7" s="7">
        <v>420795.10445395065</v>
      </c>
      <c r="J7" s="7">
        <v>368871.23686503642</v>
      </c>
      <c r="K7" s="7">
        <v>383094.04241367325</v>
      </c>
      <c r="L7" s="38"/>
      <c r="M7" s="7">
        <v>1364334.554555319</v>
      </c>
      <c r="N7" s="7">
        <v>1489933.6360115088</v>
      </c>
      <c r="O7" s="7">
        <v>751965.27927870967</v>
      </c>
      <c r="P7" s="26"/>
      <c r="Q7" s="26"/>
      <c r="R7" s="26"/>
      <c r="S7" s="26"/>
      <c r="T7" s="26"/>
      <c r="U7" s="26"/>
      <c r="V7" s="26"/>
      <c r="W7" s="26"/>
      <c r="X7" s="26"/>
      <c r="Y7" s="26"/>
      <c r="Z7" s="26"/>
      <c r="AA7" s="26"/>
      <c r="AB7" s="26"/>
      <c r="AC7" s="26"/>
      <c r="AD7" s="26"/>
      <c r="AE7" s="26"/>
      <c r="AL7" s="26"/>
      <c r="AM7" s="26"/>
      <c r="AN7" s="26"/>
      <c r="AO7" s="26"/>
      <c r="AP7" s="26"/>
      <c r="AQ7" s="26"/>
      <c r="AR7" s="26"/>
      <c r="AS7" s="26"/>
      <c r="AT7" s="26"/>
      <c r="AU7" s="26"/>
      <c r="AV7" s="26"/>
      <c r="AW7" s="26"/>
    </row>
    <row r="8" spans="1:49" s="5" customFormat="1" ht="12.75" x14ac:dyDescent="0.2">
      <c r="A8" s="5" t="s">
        <v>93</v>
      </c>
      <c r="B8" s="7">
        <v>237036.36575241602</v>
      </c>
      <c r="C8" s="7">
        <v>238104.60405837302</v>
      </c>
      <c r="D8" s="7">
        <v>258240.99343139702</v>
      </c>
      <c r="E8" s="7">
        <v>303342.344677213</v>
      </c>
      <c r="F8" s="7">
        <v>298823.53936790687</v>
      </c>
      <c r="G8" s="7">
        <v>341673.054719301</v>
      </c>
      <c r="H8" s="7">
        <v>336912.48116693099</v>
      </c>
      <c r="I8" s="7">
        <v>392016.97482414101</v>
      </c>
      <c r="J8" s="7">
        <v>378367.67123416101</v>
      </c>
      <c r="K8" s="7">
        <v>452790.93681405258</v>
      </c>
      <c r="L8" s="38"/>
      <c r="M8" s="7">
        <v>1036724.3079193989</v>
      </c>
      <c r="N8" s="7">
        <v>1369425.7893304604</v>
      </c>
      <c r="O8" s="7">
        <v>831158.60804821353</v>
      </c>
      <c r="P8" s="26"/>
      <c r="Q8" s="26"/>
      <c r="R8" s="26"/>
      <c r="S8" s="26"/>
      <c r="T8" s="26"/>
      <c r="U8" s="26"/>
      <c r="V8" s="26"/>
      <c r="W8" s="26"/>
      <c r="X8" s="26"/>
      <c r="Y8" s="26"/>
      <c r="Z8" s="26"/>
      <c r="AA8" s="26"/>
      <c r="AB8" s="26"/>
      <c r="AC8" s="26"/>
      <c r="AD8" s="26"/>
      <c r="AE8" s="26"/>
      <c r="AL8" s="26"/>
      <c r="AM8" s="26"/>
      <c r="AN8" s="26"/>
      <c r="AO8" s="26"/>
      <c r="AP8" s="26"/>
      <c r="AQ8" s="26"/>
      <c r="AR8" s="26"/>
      <c r="AS8" s="26"/>
      <c r="AT8" s="26"/>
      <c r="AU8" s="26"/>
      <c r="AV8" s="26"/>
      <c r="AW8" s="26"/>
    </row>
    <row r="9" spans="1:49" s="5" customFormat="1" ht="12.75" x14ac:dyDescent="0.2">
      <c r="A9" s="5" t="s">
        <v>94</v>
      </c>
      <c r="B9" s="7">
        <v>369680.13630556001</v>
      </c>
      <c r="C9" s="7">
        <v>382104.65318978403</v>
      </c>
      <c r="D9" s="7">
        <v>380361.41800375801</v>
      </c>
      <c r="E9" s="7">
        <v>438218.004140926</v>
      </c>
      <c r="F9" s="7">
        <v>401044.62085695867</v>
      </c>
      <c r="G9" s="7">
        <v>480652.60999812098</v>
      </c>
      <c r="H9" s="7">
        <v>424263.62038873101</v>
      </c>
      <c r="I9" s="7">
        <v>536419.31828435895</v>
      </c>
      <c r="J9" s="7">
        <v>507254.33474033559</v>
      </c>
      <c r="K9" s="7">
        <v>531574.59493352834</v>
      </c>
      <c r="L9" s="38"/>
      <c r="M9" s="7">
        <v>1570364.2116400311</v>
      </c>
      <c r="N9" s="7">
        <v>1842380.4302759895</v>
      </c>
      <c r="O9" s="7">
        <v>1038828.9296738639</v>
      </c>
      <c r="P9" s="26"/>
      <c r="Q9" s="26"/>
      <c r="R9" s="26"/>
      <c r="S9" s="26"/>
      <c r="T9" s="26"/>
      <c r="U9" s="26"/>
      <c r="V9" s="26"/>
      <c r="W9" s="26"/>
      <c r="X9" s="26"/>
      <c r="Y9" s="26"/>
      <c r="Z9" s="26"/>
      <c r="AA9" s="26"/>
      <c r="AB9" s="26"/>
      <c r="AC9" s="26"/>
      <c r="AD9" s="26"/>
      <c r="AE9" s="26"/>
      <c r="AL9" s="26"/>
      <c r="AM9" s="26"/>
      <c r="AN9" s="26"/>
      <c r="AO9" s="26"/>
      <c r="AP9" s="26"/>
      <c r="AQ9" s="26"/>
      <c r="AR9" s="26"/>
      <c r="AS9" s="26"/>
      <c r="AT9" s="26"/>
      <c r="AU9" s="26"/>
      <c r="AV9" s="26"/>
      <c r="AW9" s="26"/>
    </row>
    <row r="10" spans="1:49" s="5" customFormat="1" ht="12.75" x14ac:dyDescent="0.2">
      <c r="A10" s="5" t="s">
        <v>95</v>
      </c>
      <c r="B10" s="7">
        <v>190424.41699999999</v>
      </c>
      <c r="C10" s="7">
        <v>184056.20524242768</v>
      </c>
      <c r="D10" s="7">
        <v>276854.81497120799</v>
      </c>
      <c r="E10" s="7">
        <v>290981.90726637794</v>
      </c>
      <c r="F10" s="7">
        <v>276712.62851884298</v>
      </c>
      <c r="G10" s="7">
        <v>368501.72530160396</v>
      </c>
      <c r="H10" s="7">
        <v>488582.10941583989</v>
      </c>
      <c r="I10" s="7">
        <v>446590.00769996492</v>
      </c>
      <c r="J10" s="7">
        <v>417022.83615457424</v>
      </c>
      <c r="K10" s="7">
        <v>448608.2192894998</v>
      </c>
      <c r="L10" s="38"/>
      <c r="M10" s="7">
        <v>942317.34470251133</v>
      </c>
      <c r="N10" s="7">
        <v>1580386.4709362516</v>
      </c>
      <c r="O10" s="7">
        <v>865631.0554440741</v>
      </c>
      <c r="P10" s="26"/>
      <c r="Q10" s="26"/>
      <c r="R10" s="26"/>
      <c r="S10" s="26"/>
      <c r="T10" s="26"/>
      <c r="U10" s="26"/>
      <c r="V10" s="26"/>
      <c r="W10" s="26"/>
      <c r="X10" s="26"/>
      <c r="Y10" s="26"/>
      <c r="Z10" s="26"/>
      <c r="AA10" s="26"/>
      <c r="AB10" s="26"/>
      <c r="AC10" s="26"/>
      <c r="AD10" s="26"/>
      <c r="AE10" s="26"/>
      <c r="AL10" s="26"/>
      <c r="AM10" s="26"/>
      <c r="AN10" s="26"/>
      <c r="AO10" s="26"/>
      <c r="AP10" s="26"/>
      <c r="AQ10" s="26"/>
      <c r="AR10" s="26"/>
      <c r="AS10" s="26"/>
      <c r="AT10" s="26"/>
      <c r="AU10" s="26"/>
      <c r="AV10" s="26"/>
      <c r="AW10" s="26"/>
    </row>
    <row r="11" spans="1:49" s="5" customFormat="1" ht="12.75" x14ac:dyDescent="0.2">
      <c r="A11" s="18" t="s">
        <v>20</v>
      </c>
      <c r="B11" s="19">
        <v>1131822.72879131</v>
      </c>
      <c r="C11" s="19">
        <v>1130225.63430772</v>
      </c>
      <c r="D11" s="19">
        <v>1229035.5786472</v>
      </c>
      <c r="E11" s="19">
        <v>1422656.4770710301</v>
      </c>
      <c r="F11" s="19">
        <v>1332672.1618586655</v>
      </c>
      <c r="G11" s="19">
        <v>1556999.83499965</v>
      </c>
      <c r="H11" s="19">
        <v>1596632.92443348</v>
      </c>
      <c r="I11" s="19">
        <v>1795821.405262416</v>
      </c>
      <c r="J11" s="19">
        <v>1671516.078994107</v>
      </c>
      <c r="K11" s="19">
        <v>1816067.7934507539</v>
      </c>
      <c r="L11" s="57"/>
      <c r="M11" s="19">
        <v>4913740.4188172603</v>
      </c>
      <c r="N11" s="19">
        <v>6282126.3265542109</v>
      </c>
      <c r="O11" s="19">
        <v>3487583.8724448611</v>
      </c>
      <c r="P11" s="26"/>
      <c r="Q11" s="26"/>
      <c r="R11" s="26"/>
      <c r="S11" s="26"/>
      <c r="T11" s="26"/>
      <c r="U11" s="26"/>
      <c r="V11" s="26"/>
      <c r="W11" s="26"/>
      <c r="X11" s="26"/>
      <c r="Y11" s="26"/>
      <c r="Z11" s="26"/>
      <c r="AA11" s="26"/>
      <c r="AB11" s="26"/>
      <c r="AC11" s="26"/>
      <c r="AD11" s="26"/>
      <c r="AE11" s="26"/>
      <c r="AL11" s="26"/>
      <c r="AM11" s="26"/>
      <c r="AN11" s="26"/>
      <c r="AO11" s="26"/>
      <c r="AP11" s="26"/>
      <c r="AQ11" s="26"/>
      <c r="AR11" s="26"/>
      <c r="AS11" s="26"/>
      <c r="AT11" s="26"/>
      <c r="AU11" s="26"/>
      <c r="AV11" s="26"/>
      <c r="AW11" s="26"/>
    </row>
    <row r="12" spans="1:49" x14ac:dyDescent="0.25">
      <c r="B12" s="59"/>
      <c r="C12" s="59"/>
      <c r="D12" s="59"/>
      <c r="E12" s="59"/>
      <c r="F12" s="59"/>
      <c r="G12" s="59"/>
      <c r="H12" s="59"/>
      <c r="I12" s="59"/>
      <c r="J12" s="59"/>
      <c r="K12" s="59"/>
      <c r="L12" s="58"/>
      <c r="M12" s="59"/>
      <c r="N12" s="59"/>
      <c r="O12" s="59"/>
      <c r="P12" s="26"/>
      <c r="Q12" s="26"/>
      <c r="R12" s="26"/>
      <c r="S12" s="26"/>
      <c r="T12" s="26"/>
      <c r="U12" s="26"/>
      <c r="V12" s="26"/>
      <c r="W12" s="26"/>
      <c r="X12" s="26"/>
      <c r="Y12" s="26"/>
      <c r="Z12" s="26"/>
      <c r="AA12" s="26"/>
      <c r="AB12" s="26"/>
      <c r="AC12" s="26"/>
      <c r="AD12" s="26"/>
      <c r="AE12" s="26"/>
      <c r="AL12" s="26"/>
      <c r="AM12" s="26"/>
      <c r="AN12" s="26"/>
      <c r="AO12" s="26"/>
      <c r="AP12" s="26"/>
      <c r="AQ12" s="26"/>
      <c r="AR12" s="26"/>
      <c r="AS12" s="26"/>
      <c r="AT12" s="26"/>
      <c r="AU12" s="26"/>
      <c r="AV12" s="26"/>
      <c r="AW12" s="26"/>
    </row>
    <row r="13" spans="1:49" x14ac:dyDescent="0.25">
      <c r="P13" s="26"/>
      <c r="Q13" s="26"/>
      <c r="R13" s="26"/>
      <c r="S13" s="26"/>
      <c r="T13" s="26"/>
      <c r="U13" s="26"/>
      <c r="V13" s="26"/>
      <c r="W13" s="26"/>
      <c r="X13" s="26"/>
      <c r="Y13" s="26"/>
      <c r="Z13" s="26"/>
      <c r="AA13" s="26"/>
      <c r="AB13" s="26"/>
      <c r="AC13" s="26"/>
      <c r="AD13" s="26"/>
      <c r="AE13" s="26"/>
      <c r="AL13" s="26"/>
      <c r="AM13" s="26"/>
      <c r="AN13" s="26"/>
      <c r="AO13" s="26"/>
      <c r="AP13" s="26"/>
      <c r="AQ13" s="26"/>
      <c r="AR13" s="26"/>
      <c r="AS13" s="26"/>
      <c r="AT13" s="26"/>
      <c r="AU13" s="26"/>
      <c r="AV13" s="26"/>
      <c r="AW13" s="26"/>
    </row>
    <row r="14" spans="1:49" s="3" customFormat="1" ht="15.75" x14ac:dyDescent="0.25">
      <c r="A14" s="4" t="s">
        <v>13</v>
      </c>
      <c r="L14" s="36"/>
      <c r="P14" s="26"/>
      <c r="Q14" s="26"/>
      <c r="R14" s="26"/>
      <c r="S14" s="26"/>
      <c r="T14" s="26"/>
      <c r="U14" s="26"/>
      <c r="V14" s="26"/>
      <c r="W14" s="26"/>
      <c r="X14" s="26"/>
      <c r="Y14" s="26"/>
      <c r="Z14" s="26"/>
      <c r="AA14" s="26"/>
      <c r="AB14" s="26"/>
      <c r="AC14" s="26"/>
      <c r="AD14" s="26"/>
      <c r="AE14" s="26"/>
      <c r="AL14" s="26"/>
      <c r="AM14" s="26"/>
      <c r="AN14" s="26"/>
      <c r="AO14" s="26"/>
      <c r="AP14" s="26"/>
      <c r="AQ14" s="26"/>
      <c r="AR14" s="26"/>
      <c r="AS14" s="26"/>
      <c r="AT14" s="26"/>
      <c r="AU14" s="26"/>
      <c r="AV14" s="26"/>
      <c r="AW14" s="26"/>
    </row>
    <row r="15" spans="1:49" s="5" customFormat="1" ht="12.75" x14ac:dyDescent="0.2">
      <c r="A15" s="5" t="s">
        <v>92</v>
      </c>
      <c r="B15" s="7">
        <v>96338.885145908353</v>
      </c>
      <c r="C15" s="7">
        <v>90068.422692089021</v>
      </c>
      <c r="D15" s="7">
        <v>89736.196644841708</v>
      </c>
      <c r="E15" s="7">
        <v>99672.933321848701</v>
      </c>
      <c r="F15" s="7">
        <v>102442.07633888221</v>
      </c>
      <c r="G15" s="7">
        <v>99789.99295863384</v>
      </c>
      <c r="H15" s="7">
        <v>95144.263969843712</v>
      </c>
      <c r="I15" s="7">
        <v>112260.74981737965</v>
      </c>
      <c r="J15" s="7">
        <v>104923.80236833895</v>
      </c>
      <c r="K15" s="7">
        <v>108852.70621546025</v>
      </c>
      <c r="L15" s="38"/>
      <c r="M15" s="7">
        <v>375816.43780468759</v>
      </c>
      <c r="N15" s="7">
        <v>409637.08308473922</v>
      </c>
      <c r="O15" s="7">
        <v>213776.50858379924</v>
      </c>
      <c r="P15" s="26"/>
      <c r="Q15" s="26"/>
      <c r="R15" s="26"/>
      <c r="S15" s="26"/>
      <c r="T15" s="26"/>
      <c r="U15" s="26"/>
      <c r="V15" s="26"/>
      <c r="W15" s="26"/>
      <c r="X15" s="26"/>
      <c r="Y15" s="26"/>
      <c r="Z15" s="26"/>
      <c r="AA15" s="26"/>
      <c r="AB15" s="26"/>
      <c r="AC15" s="26"/>
      <c r="AD15" s="26"/>
      <c r="AE15" s="26"/>
      <c r="AL15" s="26"/>
      <c r="AM15" s="26"/>
      <c r="AN15" s="26"/>
      <c r="AO15" s="26"/>
      <c r="AP15" s="26"/>
      <c r="AQ15" s="26"/>
      <c r="AR15" s="26"/>
      <c r="AS15" s="26"/>
      <c r="AT15" s="26"/>
      <c r="AU15" s="26"/>
      <c r="AV15" s="26"/>
      <c r="AW15" s="26"/>
    </row>
    <row r="16" spans="1:49" s="5" customFormat="1" ht="12.75" x14ac:dyDescent="0.2">
      <c r="A16" s="5" t="s">
        <v>93</v>
      </c>
      <c r="B16" s="7">
        <v>76434.130368026905</v>
      </c>
      <c r="C16" s="7">
        <v>74369.157371362089</v>
      </c>
      <c r="D16" s="7">
        <v>76129.030113205896</v>
      </c>
      <c r="E16" s="7">
        <v>83786.146225721983</v>
      </c>
      <c r="F16" s="7">
        <v>81453.679530558904</v>
      </c>
      <c r="G16" s="7">
        <v>95018.726231844994</v>
      </c>
      <c r="H16" s="7">
        <v>90521.074071986004</v>
      </c>
      <c r="I16" s="7">
        <v>106349.54932294801</v>
      </c>
      <c r="J16" s="7">
        <v>96812.59221957202</v>
      </c>
      <c r="K16" s="7">
        <v>108931.18627341893</v>
      </c>
      <c r="L16" s="38"/>
      <c r="M16" s="7">
        <v>310718.46407831705</v>
      </c>
      <c r="N16" s="7">
        <v>373343.02915733808</v>
      </c>
      <c r="O16" s="7">
        <v>205743.77849299094</v>
      </c>
      <c r="P16" s="26"/>
      <c r="Q16" s="26"/>
      <c r="R16" s="26"/>
      <c r="S16" s="26"/>
      <c r="T16" s="26"/>
      <c r="U16" s="26"/>
      <c r="V16" s="26"/>
      <c r="W16" s="26"/>
      <c r="X16" s="26"/>
      <c r="Y16" s="26"/>
      <c r="Z16" s="26"/>
      <c r="AA16" s="26"/>
      <c r="AB16" s="26"/>
      <c r="AC16" s="26"/>
      <c r="AD16" s="26"/>
      <c r="AE16" s="26"/>
      <c r="AL16" s="26"/>
      <c r="AM16" s="26"/>
      <c r="AN16" s="26"/>
      <c r="AO16" s="26"/>
      <c r="AP16" s="26"/>
      <c r="AQ16" s="26"/>
      <c r="AR16" s="26"/>
      <c r="AS16" s="26"/>
      <c r="AT16" s="26"/>
      <c r="AU16" s="26"/>
      <c r="AV16" s="26"/>
      <c r="AW16" s="26"/>
    </row>
    <row r="17" spans="1:1024 1036:2044 2056:3064 3076:4096 4108:5116 5128:6136 6148:7168 7180:8188 8200:9208 9220:10240 10252:11260 11272:12280 12292:13312 13324:14332 14344:15352 15364:16360" s="5" customFormat="1" ht="12.75" x14ac:dyDescent="0.2">
      <c r="A17" s="5" t="s">
        <v>94</v>
      </c>
      <c r="B17" s="7">
        <v>90350.679562676407</v>
      </c>
      <c r="C17" s="7">
        <v>92338.120333234503</v>
      </c>
      <c r="D17" s="7">
        <v>80920.482611670188</v>
      </c>
      <c r="E17" s="7">
        <v>104643.76964483882</v>
      </c>
      <c r="F17" s="7">
        <v>98367.056488192698</v>
      </c>
      <c r="G17" s="7">
        <v>112547.363414651</v>
      </c>
      <c r="H17" s="7">
        <v>105004.27983972529</v>
      </c>
      <c r="I17" s="7">
        <v>132484.20358250898</v>
      </c>
      <c r="J17" s="7">
        <v>123805.23633529054</v>
      </c>
      <c r="K17" s="7">
        <v>130308.69086634848</v>
      </c>
      <c r="L17" s="38"/>
      <c r="M17" s="7">
        <v>368253.05215241999</v>
      </c>
      <c r="N17" s="7">
        <v>448402.90332507808</v>
      </c>
      <c r="O17" s="7">
        <v>254113.92720163893</v>
      </c>
      <c r="P17" s="26"/>
      <c r="Q17" s="26"/>
      <c r="R17" s="26"/>
      <c r="S17" s="26"/>
      <c r="T17" s="26"/>
      <c r="U17" s="26"/>
      <c r="V17" s="26"/>
      <c r="W17" s="26"/>
      <c r="X17" s="26"/>
      <c r="Y17" s="26"/>
      <c r="Z17" s="26"/>
      <c r="AA17" s="26"/>
      <c r="AB17" s="26"/>
      <c r="AC17" s="26"/>
      <c r="AD17" s="26"/>
      <c r="AE17" s="26"/>
      <c r="AL17" s="26"/>
      <c r="AM17" s="26"/>
      <c r="AN17" s="26"/>
      <c r="AO17" s="26"/>
      <c r="AP17" s="26"/>
      <c r="AQ17" s="26"/>
      <c r="AR17" s="26"/>
      <c r="AS17" s="26"/>
      <c r="AT17" s="26"/>
      <c r="AU17" s="26"/>
      <c r="AV17" s="26"/>
      <c r="AW17" s="26"/>
    </row>
    <row r="18" spans="1:1024 1036:2044 2056:3064 3076:4096 4108:5116 5128:6136 6148:7168 7180:8188 8200:9208 9220:10240 10252:11260 11272:12280 12292:13312 13324:14332 14344:15352 15364:16360" s="5" customFormat="1" ht="12.75" x14ac:dyDescent="0.2">
      <c r="A18" s="5" t="s">
        <v>95</v>
      </c>
      <c r="B18" s="7">
        <v>21204.067075688101</v>
      </c>
      <c r="C18" s="7">
        <v>17846.181641637697</v>
      </c>
      <c r="D18" s="7">
        <v>23099.031299562499</v>
      </c>
      <c r="E18" s="7">
        <v>21337.548077775846</v>
      </c>
      <c r="F18" s="7">
        <v>26469.882792948993</v>
      </c>
      <c r="G18" s="7">
        <v>30013.382159730001</v>
      </c>
      <c r="H18" s="7">
        <v>26064.028935765891</v>
      </c>
      <c r="I18" s="7">
        <v>33754.801410529079</v>
      </c>
      <c r="J18" s="7">
        <v>30009.857328645245</v>
      </c>
      <c r="K18" s="7">
        <v>31058.722348976324</v>
      </c>
      <c r="L18" s="38"/>
      <c r="M18" s="7">
        <v>83486.828094664175</v>
      </c>
      <c r="N18" s="7">
        <v>116302.09529897383</v>
      </c>
      <c r="O18" s="7">
        <v>61068.579677621754</v>
      </c>
      <c r="P18" s="26"/>
      <c r="Q18" s="26"/>
      <c r="R18" s="26"/>
      <c r="S18" s="26"/>
      <c r="T18" s="26"/>
      <c r="U18" s="26"/>
      <c r="V18" s="26"/>
      <c r="W18" s="26"/>
      <c r="X18" s="26"/>
      <c r="Y18" s="26"/>
      <c r="Z18" s="26"/>
      <c r="AA18" s="26"/>
      <c r="AB18" s="26"/>
      <c r="AC18" s="26"/>
      <c r="AD18" s="26"/>
      <c r="AE18" s="26"/>
      <c r="AL18" s="26"/>
      <c r="AM18" s="26"/>
      <c r="AN18" s="26"/>
      <c r="AO18" s="26"/>
      <c r="AP18" s="26"/>
      <c r="AQ18" s="26"/>
      <c r="AR18" s="26"/>
      <c r="AS18" s="26"/>
      <c r="AT18" s="26"/>
      <c r="AU18" s="26"/>
      <c r="AV18" s="26"/>
      <c r="AW18" s="26"/>
    </row>
    <row r="19" spans="1:1024 1036:2044 2056:3064 3076:4096 4108:5116 5128:6136 6148:7168 7180:8188 8200:9208 9220:10240 10252:11260 11272:12280 12292:13312 13324:14332 14344:15352 15364:16360" s="19" customFormat="1" ht="12.75" x14ac:dyDescent="0.2">
      <c r="A19" s="46" t="s">
        <v>20</v>
      </c>
      <c r="B19" s="19">
        <v>284327.76215229998</v>
      </c>
      <c r="C19" s="19">
        <v>274621.88203832298</v>
      </c>
      <c r="D19" s="19">
        <v>269884.74066928</v>
      </c>
      <c r="E19" s="19">
        <v>309440.39727018599</v>
      </c>
      <c r="F19" s="19">
        <v>308732.69515058282</v>
      </c>
      <c r="G19" s="19">
        <v>337369.464764859</v>
      </c>
      <c r="H19" s="19">
        <v>316733.64681732102</v>
      </c>
      <c r="I19" s="19">
        <v>384849.30413336586</v>
      </c>
      <c r="J19" s="19">
        <v>355551.48825184663</v>
      </c>
      <c r="K19" s="19">
        <v>379151.30570420402</v>
      </c>
      <c r="L19" s="57"/>
      <c r="M19" s="19">
        <v>1138274.7821300901</v>
      </c>
      <c r="N19" s="19">
        <v>1347685.1108661289</v>
      </c>
      <c r="O19" s="19">
        <v>734702.79395605042</v>
      </c>
      <c r="P19" s="26"/>
      <c r="Q19" s="26"/>
      <c r="R19" s="26"/>
      <c r="S19" s="26"/>
      <c r="T19" s="26"/>
      <c r="U19" s="26"/>
      <c r="V19" s="26"/>
      <c r="W19" s="26"/>
      <c r="X19" s="26"/>
      <c r="Y19" s="26"/>
      <c r="Z19" s="26"/>
      <c r="AA19" s="26"/>
      <c r="AB19" s="26"/>
      <c r="AC19" s="26"/>
      <c r="AD19" s="26"/>
      <c r="AE19" s="26"/>
      <c r="AF19" s="8"/>
      <c r="AG19" s="8"/>
      <c r="AH19" s="8"/>
      <c r="AI19" s="8"/>
      <c r="AJ19" s="8"/>
      <c r="AK19" s="8"/>
      <c r="AL19" s="26"/>
      <c r="AM19" s="26"/>
      <c r="AN19" s="26"/>
      <c r="AO19" s="26"/>
      <c r="AP19" s="26"/>
      <c r="AQ19" s="26"/>
      <c r="AR19" s="26"/>
      <c r="AS19" s="26"/>
      <c r="AT19" s="26"/>
      <c r="AU19" s="26"/>
      <c r="AV19" s="26"/>
      <c r="AW19" s="26"/>
      <c r="AX19" s="8"/>
      <c r="AY19" s="8"/>
      <c r="AZ19" s="6"/>
      <c r="BA19" s="8"/>
      <c r="BB19" s="8"/>
      <c r="BC19" s="8"/>
      <c r="BD19" s="8"/>
      <c r="BE19" s="8"/>
      <c r="BF19" s="8"/>
      <c r="BG19" s="8"/>
      <c r="BH19" s="8"/>
      <c r="BI19" s="8"/>
      <c r="BJ19" s="8"/>
      <c r="BK19" s="8"/>
      <c r="BL19" s="6"/>
      <c r="BM19" s="8"/>
      <c r="BN19" s="8"/>
      <c r="BO19" s="8"/>
      <c r="BP19" s="8"/>
      <c r="BQ19" s="8"/>
      <c r="BR19" s="8"/>
      <c r="BS19" s="8"/>
      <c r="BT19" s="8"/>
      <c r="BU19" s="8"/>
      <c r="BV19" s="8"/>
      <c r="BW19" s="8"/>
      <c r="BX19" s="6"/>
      <c r="BY19" s="8"/>
      <c r="BZ19" s="8"/>
      <c r="CA19" s="8"/>
      <c r="CB19" s="8"/>
      <c r="CC19" s="8"/>
      <c r="CD19" s="8"/>
      <c r="CE19" s="8"/>
      <c r="CF19" s="8"/>
      <c r="CG19" s="8"/>
      <c r="CH19" s="8"/>
      <c r="CI19" s="8"/>
      <c r="CJ19" s="6"/>
      <c r="CK19" s="8"/>
      <c r="CL19" s="8"/>
      <c r="CM19" s="8"/>
      <c r="CN19" s="8"/>
      <c r="CO19" s="8"/>
      <c r="CP19" s="8"/>
      <c r="CQ19" s="8"/>
      <c r="CR19" s="8"/>
      <c r="CS19" s="8"/>
      <c r="CT19" s="8"/>
      <c r="CU19" s="8"/>
      <c r="CV19" s="6"/>
      <c r="CW19" s="8"/>
      <c r="CX19" s="8"/>
      <c r="CY19" s="8"/>
      <c r="CZ19" s="8"/>
      <c r="DA19" s="8"/>
      <c r="DB19" s="8"/>
      <c r="DC19" s="8"/>
      <c r="DD19" s="8"/>
      <c r="DE19" s="8"/>
      <c r="DF19" s="8"/>
      <c r="DG19" s="8"/>
      <c r="DH19" s="6"/>
      <c r="DI19" s="8"/>
      <c r="DJ19" s="8"/>
      <c r="DK19" s="8"/>
      <c r="DL19" s="8"/>
      <c r="DM19" s="8"/>
      <c r="DN19" s="8"/>
      <c r="DO19" s="8"/>
      <c r="DP19" s="8"/>
      <c r="DQ19" s="8"/>
      <c r="DR19" s="8"/>
      <c r="DS19" s="8"/>
      <c r="DT19" s="6"/>
      <c r="DU19" s="8"/>
      <c r="DV19" s="8"/>
      <c r="DW19" s="8"/>
      <c r="DX19" s="8"/>
      <c r="DY19" s="8"/>
      <c r="DZ19" s="8"/>
      <c r="EA19" s="8"/>
      <c r="EB19" s="8"/>
      <c r="EC19" s="8"/>
      <c r="ED19" s="8"/>
      <c r="EE19" s="8"/>
      <c r="EF19" s="6"/>
      <c r="EG19" s="8"/>
      <c r="EH19" s="8"/>
      <c r="EI19" s="8"/>
      <c r="EJ19" s="8"/>
      <c r="EK19" s="8"/>
      <c r="EL19" s="8"/>
      <c r="EM19" s="8"/>
      <c r="EN19" s="8"/>
      <c r="EO19" s="8"/>
      <c r="EP19" s="8"/>
      <c r="EQ19" s="8"/>
      <c r="ER19" s="6"/>
      <c r="ES19" s="8"/>
      <c r="ET19" s="8"/>
      <c r="EU19" s="8"/>
      <c r="EV19" s="8"/>
      <c r="EW19" s="8"/>
      <c r="EX19" s="8"/>
      <c r="EY19" s="8"/>
      <c r="EZ19" s="8"/>
      <c r="FA19" s="8"/>
      <c r="FB19" s="8"/>
      <c r="FC19" s="8"/>
      <c r="FD19" s="6"/>
      <c r="FE19" s="8"/>
      <c r="FF19" s="8"/>
      <c r="FG19" s="8"/>
      <c r="FH19" s="8"/>
      <c r="FI19" s="8"/>
      <c r="FJ19" s="8"/>
      <c r="FK19" s="8"/>
      <c r="FL19" s="8"/>
      <c r="FM19" s="8"/>
      <c r="FN19" s="8"/>
      <c r="FO19" s="8"/>
      <c r="FP19" s="6"/>
      <c r="FQ19" s="8"/>
      <c r="FR19" s="8"/>
      <c r="FS19" s="8"/>
      <c r="FT19" s="8"/>
      <c r="FU19" s="8"/>
      <c r="FV19" s="8"/>
      <c r="FW19" s="8"/>
      <c r="FX19" s="8"/>
      <c r="FY19" s="8"/>
      <c r="FZ19" s="8"/>
      <c r="GA19" s="8"/>
      <c r="GB19" s="6"/>
      <c r="GC19" s="8"/>
      <c r="GD19" s="8"/>
      <c r="GE19" s="8"/>
      <c r="GF19" s="8"/>
      <c r="GG19" s="8"/>
      <c r="GH19" s="8"/>
      <c r="GI19" s="8"/>
      <c r="GJ19" s="8"/>
      <c r="GK19" s="8"/>
      <c r="GL19" s="8"/>
      <c r="GM19" s="8"/>
      <c r="GN19" s="6"/>
      <c r="GO19" s="8"/>
      <c r="GP19" s="8"/>
      <c r="GQ19" s="8"/>
      <c r="GR19" s="8"/>
      <c r="GS19" s="8"/>
      <c r="GT19" s="8"/>
      <c r="GU19" s="8"/>
      <c r="GV19" s="8"/>
      <c r="GW19" s="8"/>
      <c r="GX19" s="8"/>
      <c r="GY19" s="8"/>
      <c r="GZ19" s="6"/>
      <c r="HA19" s="8"/>
      <c r="HB19" s="8"/>
      <c r="HC19" s="8"/>
      <c r="HD19" s="8"/>
      <c r="HE19" s="8"/>
      <c r="HF19" s="8"/>
      <c r="HG19" s="8"/>
      <c r="HH19" s="8"/>
      <c r="HI19" s="8"/>
      <c r="HJ19" s="8"/>
      <c r="HK19" s="8"/>
      <c r="HL19" s="18"/>
      <c r="HX19" s="18"/>
      <c r="IJ19" s="18"/>
      <c r="IV19" s="18"/>
      <c r="JH19" s="18"/>
      <c r="JT19" s="18"/>
      <c r="KF19" s="18"/>
      <c r="KR19" s="18"/>
      <c r="LD19" s="18"/>
      <c r="LP19" s="18"/>
      <c r="MB19" s="18"/>
      <c r="MN19" s="18"/>
      <c r="MZ19" s="18"/>
      <c r="NL19" s="18"/>
      <c r="NX19" s="18"/>
      <c r="OJ19" s="18"/>
      <c r="OV19" s="18"/>
      <c r="PH19" s="18"/>
      <c r="PT19" s="18"/>
      <c r="QF19" s="18"/>
      <c r="QR19" s="18"/>
      <c r="RD19" s="18"/>
      <c r="RP19" s="18"/>
      <c r="SB19" s="18"/>
      <c r="SN19" s="18"/>
      <c r="SZ19" s="18"/>
      <c r="TL19" s="18"/>
      <c r="TX19" s="18"/>
      <c r="UJ19" s="18"/>
      <c r="UV19" s="18"/>
      <c r="VH19" s="18"/>
      <c r="VT19" s="18"/>
      <c r="WF19" s="18"/>
      <c r="WR19" s="18"/>
      <c r="XD19" s="18"/>
      <c r="XP19" s="18"/>
      <c r="YB19" s="18"/>
      <c r="YN19" s="18"/>
      <c r="YZ19" s="18"/>
      <c r="ZL19" s="18"/>
      <c r="ZX19" s="18"/>
      <c r="AAJ19" s="18"/>
      <c r="AAV19" s="18"/>
      <c r="ABH19" s="18"/>
      <c r="ABT19" s="18"/>
      <c r="ACF19" s="18"/>
      <c r="ACR19" s="18"/>
      <c r="ADD19" s="18"/>
      <c r="ADP19" s="18"/>
      <c r="AEB19" s="18"/>
      <c r="AEN19" s="18"/>
      <c r="AEZ19" s="18"/>
      <c r="AFL19" s="18"/>
      <c r="AFX19" s="18"/>
      <c r="AGJ19" s="18"/>
      <c r="AGV19" s="18"/>
      <c r="AHH19" s="18"/>
      <c r="AHT19" s="18"/>
      <c r="AIF19" s="18"/>
      <c r="AIR19" s="18"/>
      <c r="AJD19" s="18"/>
      <c r="AJP19" s="18"/>
      <c r="AKB19" s="18"/>
      <c r="AKN19" s="18"/>
      <c r="AKZ19" s="18"/>
      <c r="ALL19" s="18"/>
      <c r="ALX19" s="18"/>
      <c r="AMJ19" s="18"/>
      <c r="AMV19" s="18"/>
      <c r="ANH19" s="18"/>
      <c r="ANT19" s="18"/>
      <c r="AOF19" s="18"/>
      <c r="AOR19" s="18"/>
      <c r="APD19" s="18"/>
      <c r="APP19" s="18"/>
      <c r="AQB19" s="18"/>
      <c r="AQN19" s="18"/>
      <c r="AQZ19" s="18"/>
      <c r="ARL19" s="18"/>
      <c r="ARX19" s="18"/>
      <c r="ASJ19" s="18"/>
      <c r="ASV19" s="18"/>
      <c r="ATH19" s="18"/>
      <c r="ATT19" s="18"/>
      <c r="AUF19" s="18"/>
      <c r="AUR19" s="18"/>
      <c r="AVD19" s="18"/>
      <c r="AVP19" s="18"/>
      <c r="AWB19" s="18"/>
      <c r="AWN19" s="18"/>
      <c r="AWZ19" s="18"/>
      <c r="AXL19" s="18"/>
      <c r="AXX19" s="18"/>
      <c r="AYJ19" s="18"/>
      <c r="AYV19" s="18"/>
      <c r="AZH19" s="18"/>
      <c r="AZT19" s="18"/>
      <c r="BAF19" s="18"/>
      <c r="BAR19" s="18"/>
      <c r="BBD19" s="18"/>
      <c r="BBP19" s="18"/>
      <c r="BCB19" s="18"/>
      <c r="BCN19" s="18"/>
      <c r="BCZ19" s="18"/>
      <c r="BDL19" s="18"/>
      <c r="BDX19" s="18"/>
      <c r="BEJ19" s="18"/>
      <c r="BEV19" s="18"/>
      <c r="BFH19" s="18"/>
      <c r="BFT19" s="18"/>
      <c r="BGF19" s="18"/>
      <c r="BGR19" s="18"/>
      <c r="BHD19" s="18"/>
      <c r="BHP19" s="18"/>
      <c r="BIB19" s="18"/>
      <c r="BIN19" s="18"/>
      <c r="BIZ19" s="18"/>
      <c r="BJL19" s="18"/>
      <c r="BJX19" s="18"/>
      <c r="BKJ19" s="18"/>
      <c r="BKV19" s="18"/>
      <c r="BLH19" s="18"/>
      <c r="BLT19" s="18"/>
      <c r="BMF19" s="18"/>
      <c r="BMR19" s="18"/>
      <c r="BND19" s="18"/>
      <c r="BNP19" s="18"/>
      <c r="BOB19" s="18"/>
      <c r="BON19" s="18"/>
      <c r="BOZ19" s="18"/>
      <c r="BPL19" s="18"/>
      <c r="BPX19" s="18"/>
      <c r="BQJ19" s="18"/>
      <c r="BQV19" s="18"/>
      <c r="BRH19" s="18"/>
      <c r="BRT19" s="18"/>
      <c r="BSF19" s="18"/>
      <c r="BSR19" s="18"/>
      <c r="BTD19" s="18"/>
      <c r="BTP19" s="18"/>
      <c r="BUB19" s="18"/>
      <c r="BUN19" s="18"/>
      <c r="BUZ19" s="18"/>
      <c r="BVL19" s="18"/>
      <c r="BVX19" s="18"/>
      <c r="BWJ19" s="18"/>
      <c r="BWV19" s="18"/>
      <c r="BXH19" s="18"/>
      <c r="BXT19" s="18"/>
      <c r="BYF19" s="18"/>
      <c r="BYR19" s="18"/>
      <c r="BZD19" s="18"/>
      <c r="BZP19" s="18"/>
      <c r="CAB19" s="18"/>
      <c r="CAN19" s="18"/>
      <c r="CAZ19" s="18"/>
      <c r="CBL19" s="18"/>
      <c r="CBX19" s="18"/>
      <c r="CCJ19" s="18"/>
      <c r="CCV19" s="18"/>
      <c r="CDH19" s="18"/>
      <c r="CDT19" s="18"/>
      <c r="CEF19" s="18"/>
      <c r="CER19" s="18"/>
      <c r="CFD19" s="18"/>
      <c r="CFP19" s="18"/>
      <c r="CGB19" s="18"/>
      <c r="CGN19" s="18"/>
      <c r="CGZ19" s="18"/>
      <c r="CHL19" s="18"/>
      <c r="CHX19" s="18"/>
      <c r="CIJ19" s="18"/>
      <c r="CIV19" s="18"/>
      <c r="CJH19" s="18"/>
      <c r="CJT19" s="18"/>
      <c r="CKF19" s="18"/>
      <c r="CKR19" s="18"/>
      <c r="CLD19" s="18"/>
      <c r="CLP19" s="18"/>
      <c r="CMB19" s="18"/>
      <c r="CMN19" s="18"/>
      <c r="CMZ19" s="18"/>
      <c r="CNL19" s="18"/>
      <c r="CNX19" s="18"/>
      <c r="COJ19" s="18"/>
      <c r="COV19" s="18"/>
      <c r="CPH19" s="18"/>
      <c r="CPT19" s="18"/>
      <c r="CQF19" s="18"/>
      <c r="CQR19" s="18"/>
      <c r="CRD19" s="18"/>
      <c r="CRP19" s="18"/>
      <c r="CSB19" s="18"/>
      <c r="CSN19" s="18"/>
      <c r="CSZ19" s="18"/>
      <c r="CTL19" s="18"/>
      <c r="CTX19" s="18"/>
      <c r="CUJ19" s="18"/>
      <c r="CUV19" s="18"/>
      <c r="CVH19" s="18"/>
      <c r="CVT19" s="18"/>
      <c r="CWF19" s="18"/>
      <c r="CWR19" s="18"/>
      <c r="CXD19" s="18"/>
      <c r="CXP19" s="18"/>
      <c r="CYB19" s="18"/>
      <c r="CYN19" s="18"/>
      <c r="CYZ19" s="18"/>
      <c r="CZL19" s="18"/>
      <c r="CZX19" s="18"/>
      <c r="DAJ19" s="18"/>
      <c r="DAV19" s="18"/>
      <c r="DBH19" s="18"/>
      <c r="DBT19" s="18"/>
      <c r="DCF19" s="18"/>
      <c r="DCR19" s="18"/>
      <c r="DDD19" s="18"/>
      <c r="DDP19" s="18"/>
      <c r="DEB19" s="18"/>
      <c r="DEN19" s="18"/>
      <c r="DEZ19" s="18"/>
      <c r="DFL19" s="18"/>
      <c r="DFX19" s="18"/>
      <c r="DGJ19" s="18"/>
      <c r="DGV19" s="18"/>
      <c r="DHH19" s="18"/>
      <c r="DHT19" s="18"/>
      <c r="DIF19" s="18"/>
      <c r="DIR19" s="18"/>
      <c r="DJD19" s="18"/>
      <c r="DJP19" s="18"/>
      <c r="DKB19" s="18"/>
      <c r="DKN19" s="18"/>
      <c r="DKZ19" s="18"/>
      <c r="DLL19" s="18"/>
      <c r="DLX19" s="18"/>
      <c r="DMJ19" s="18"/>
      <c r="DMV19" s="18"/>
      <c r="DNH19" s="18"/>
      <c r="DNT19" s="18"/>
      <c r="DOF19" s="18"/>
      <c r="DOR19" s="18"/>
      <c r="DPD19" s="18"/>
      <c r="DPP19" s="18"/>
      <c r="DQB19" s="18"/>
      <c r="DQN19" s="18"/>
      <c r="DQZ19" s="18"/>
      <c r="DRL19" s="18"/>
      <c r="DRX19" s="18"/>
      <c r="DSJ19" s="18"/>
      <c r="DSV19" s="18"/>
      <c r="DTH19" s="18"/>
      <c r="DTT19" s="18"/>
      <c r="DUF19" s="18"/>
      <c r="DUR19" s="18"/>
      <c r="DVD19" s="18"/>
      <c r="DVP19" s="18"/>
      <c r="DWB19" s="18"/>
      <c r="DWN19" s="18"/>
      <c r="DWZ19" s="18"/>
      <c r="DXL19" s="18"/>
      <c r="DXX19" s="18"/>
      <c r="DYJ19" s="18"/>
      <c r="DYV19" s="18"/>
      <c r="DZH19" s="18"/>
      <c r="DZT19" s="18"/>
      <c r="EAF19" s="18"/>
      <c r="EAR19" s="18"/>
      <c r="EBD19" s="18"/>
      <c r="EBP19" s="18"/>
      <c r="ECB19" s="18"/>
      <c r="ECN19" s="18"/>
      <c r="ECZ19" s="18"/>
      <c r="EDL19" s="18"/>
      <c r="EDX19" s="18"/>
      <c r="EEJ19" s="18"/>
      <c r="EEV19" s="18"/>
      <c r="EFH19" s="18"/>
      <c r="EFT19" s="18"/>
      <c r="EGF19" s="18"/>
      <c r="EGR19" s="18"/>
      <c r="EHD19" s="18"/>
      <c r="EHP19" s="18"/>
      <c r="EIB19" s="18"/>
      <c r="EIN19" s="18"/>
      <c r="EIZ19" s="18"/>
      <c r="EJL19" s="18"/>
      <c r="EJX19" s="18"/>
      <c r="EKJ19" s="18"/>
      <c r="EKV19" s="18"/>
      <c r="ELH19" s="18"/>
      <c r="ELT19" s="18"/>
      <c r="EMF19" s="18"/>
      <c r="EMR19" s="18"/>
      <c r="END19" s="18"/>
      <c r="ENP19" s="18"/>
      <c r="EOB19" s="18"/>
      <c r="EON19" s="18"/>
      <c r="EOZ19" s="18"/>
      <c r="EPL19" s="18"/>
      <c r="EPX19" s="18"/>
      <c r="EQJ19" s="18"/>
      <c r="EQV19" s="18"/>
      <c r="ERH19" s="18"/>
      <c r="ERT19" s="18"/>
      <c r="ESF19" s="18"/>
      <c r="ESR19" s="18"/>
      <c r="ETD19" s="18"/>
      <c r="ETP19" s="18"/>
      <c r="EUB19" s="18"/>
      <c r="EUN19" s="18"/>
      <c r="EUZ19" s="18"/>
      <c r="EVL19" s="18"/>
      <c r="EVX19" s="18"/>
      <c r="EWJ19" s="18"/>
      <c r="EWV19" s="18"/>
      <c r="EXH19" s="18"/>
      <c r="EXT19" s="18"/>
      <c r="EYF19" s="18"/>
      <c r="EYR19" s="18"/>
      <c r="EZD19" s="18"/>
      <c r="EZP19" s="18"/>
      <c r="FAB19" s="18"/>
      <c r="FAN19" s="18"/>
      <c r="FAZ19" s="18"/>
      <c r="FBL19" s="18"/>
      <c r="FBX19" s="18"/>
      <c r="FCJ19" s="18"/>
      <c r="FCV19" s="18"/>
      <c r="FDH19" s="18"/>
      <c r="FDT19" s="18"/>
      <c r="FEF19" s="18"/>
      <c r="FER19" s="18"/>
      <c r="FFD19" s="18"/>
      <c r="FFP19" s="18"/>
      <c r="FGB19" s="18"/>
      <c r="FGN19" s="18"/>
      <c r="FGZ19" s="18"/>
      <c r="FHL19" s="18"/>
      <c r="FHX19" s="18"/>
      <c r="FIJ19" s="18"/>
      <c r="FIV19" s="18"/>
      <c r="FJH19" s="18"/>
      <c r="FJT19" s="18"/>
      <c r="FKF19" s="18"/>
      <c r="FKR19" s="18"/>
      <c r="FLD19" s="18"/>
      <c r="FLP19" s="18"/>
      <c r="FMB19" s="18"/>
      <c r="FMN19" s="18"/>
      <c r="FMZ19" s="18"/>
      <c r="FNL19" s="18"/>
      <c r="FNX19" s="18"/>
      <c r="FOJ19" s="18"/>
      <c r="FOV19" s="18"/>
      <c r="FPH19" s="18"/>
      <c r="FPT19" s="18"/>
      <c r="FQF19" s="18"/>
      <c r="FQR19" s="18"/>
      <c r="FRD19" s="18"/>
      <c r="FRP19" s="18"/>
      <c r="FSB19" s="18"/>
      <c r="FSN19" s="18"/>
      <c r="FSZ19" s="18"/>
      <c r="FTL19" s="18"/>
      <c r="FTX19" s="18"/>
      <c r="FUJ19" s="18"/>
      <c r="FUV19" s="18"/>
      <c r="FVH19" s="18"/>
      <c r="FVT19" s="18"/>
      <c r="FWF19" s="18"/>
      <c r="FWR19" s="18"/>
      <c r="FXD19" s="18"/>
      <c r="FXP19" s="18"/>
      <c r="FYB19" s="18"/>
      <c r="FYN19" s="18"/>
      <c r="FYZ19" s="18"/>
      <c r="FZL19" s="18"/>
      <c r="FZX19" s="18"/>
      <c r="GAJ19" s="18"/>
      <c r="GAV19" s="18"/>
      <c r="GBH19" s="18"/>
      <c r="GBT19" s="18"/>
      <c r="GCF19" s="18"/>
      <c r="GCR19" s="18"/>
      <c r="GDD19" s="18"/>
      <c r="GDP19" s="18"/>
      <c r="GEB19" s="18"/>
      <c r="GEN19" s="18"/>
      <c r="GEZ19" s="18"/>
      <c r="GFL19" s="18"/>
      <c r="GFX19" s="18"/>
      <c r="GGJ19" s="18"/>
      <c r="GGV19" s="18"/>
      <c r="GHH19" s="18"/>
      <c r="GHT19" s="18"/>
      <c r="GIF19" s="18"/>
      <c r="GIR19" s="18"/>
      <c r="GJD19" s="18"/>
      <c r="GJP19" s="18"/>
      <c r="GKB19" s="18"/>
      <c r="GKN19" s="18"/>
      <c r="GKZ19" s="18"/>
      <c r="GLL19" s="18"/>
      <c r="GLX19" s="18"/>
      <c r="GMJ19" s="18"/>
      <c r="GMV19" s="18"/>
      <c r="GNH19" s="18"/>
      <c r="GNT19" s="18"/>
      <c r="GOF19" s="18"/>
      <c r="GOR19" s="18"/>
      <c r="GPD19" s="18"/>
      <c r="GPP19" s="18"/>
      <c r="GQB19" s="18"/>
      <c r="GQN19" s="18"/>
      <c r="GQZ19" s="18"/>
      <c r="GRL19" s="18"/>
      <c r="GRX19" s="18"/>
      <c r="GSJ19" s="18"/>
      <c r="GSV19" s="18"/>
      <c r="GTH19" s="18"/>
      <c r="GTT19" s="18"/>
      <c r="GUF19" s="18"/>
      <c r="GUR19" s="18"/>
      <c r="GVD19" s="18"/>
      <c r="GVP19" s="18"/>
      <c r="GWB19" s="18"/>
      <c r="GWN19" s="18"/>
      <c r="GWZ19" s="18"/>
      <c r="GXL19" s="18"/>
      <c r="GXX19" s="18"/>
      <c r="GYJ19" s="18"/>
      <c r="GYV19" s="18"/>
      <c r="GZH19" s="18"/>
      <c r="GZT19" s="18"/>
      <c r="HAF19" s="18"/>
      <c r="HAR19" s="18"/>
      <c r="HBD19" s="18"/>
      <c r="HBP19" s="18"/>
      <c r="HCB19" s="18"/>
      <c r="HCN19" s="18"/>
      <c r="HCZ19" s="18"/>
      <c r="HDL19" s="18"/>
      <c r="HDX19" s="18"/>
      <c r="HEJ19" s="18"/>
      <c r="HEV19" s="18"/>
      <c r="HFH19" s="18"/>
      <c r="HFT19" s="18"/>
      <c r="HGF19" s="18"/>
      <c r="HGR19" s="18"/>
      <c r="HHD19" s="18"/>
      <c r="HHP19" s="18"/>
      <c r="HIB19" s="18"/>
      <c r="HIN19" s="18"/>
      <c r="HIZ19" s="18"/>
      <c r="HJL19" s="18"/>
      <c r="HJX19" s="18"/>
      <c r="HKJ19" s="18"/>
      <c r="HKV19" s="18"/>
      <c r="HLH19" s="18"/>
      <c r="HLT19" s="18"/>
      <c r="HMF19" s="18"/>
      <c r="HMR19" s="18"/>
      <c r="HND19" s="18"/>
      <c r="HNP19" s="18"/>
      <c r="HOB19" s="18"/>
      <c r="HON19" s="18"/>
      <c r="HOZ19" s="18"/>
      <c r="HPL19" s="18"/>
      <c r="HPX19" s="18"/>
      <c r="HQJ19" s="18"/>
      <c r="HQV19" s="18"/>
      <c r="HRH19" s="18"/>
      <c r="HRT19" s="18"/>
      <c r="HSF19" s="18"/>
      <c r="HSR19" s="18"/>
      <c r="HTD19" s="18"/>
      <c r="HTP19" s="18"/>
      <c r="HUB19" s="18"/>
      <c r="HUN19" s="18"/>
      <c r="HUZ19" s="18"/>
      <c r="HVL19" s="18"/>
      <c r="HVX19" s="18"/>
      <c r="HWJ19" s="18"/>
      <c r="HWV19" s="18"/>
      <c r="HXH19" s="18"/>
      <c r="HXT19" s="18"/>
      <c r="HYF19" s="18"/>
      <c r="HYR19" s="18"/>
      <c r="HZD19" s="18"/>
      <c r="HZP19" s="18"/>
      <c r="IAB19" s="18"/>
      <c r="IAN19" s="18"/>
      <c r="IAZ19" s="18"/>
      <c r="IBL19" s="18"/>
      <c r="IBX19" s="18"/>
      <c r="ICJ19" s="18"/>
      <c r="ICV19" s="18"/>
      <c r="IDH19" s="18"/>
      <c r="IDT19" s="18"/>
      <c r="IEF19" s="18"/>
      <c r="IER19" s="18"/>
      <c r="IFD19" s="18"/>
      <c r="IFP19" s="18"/>
      <c r="IGB19" s="18"/>
      <c r="IGN19" s="18"/>
      <c r="IGZ19" s="18"/>
      <c r="IHL19" s="18"/>
      <c r="IHX19" s="18"/>
      <c r="IIJ19" s="18"/>
      <c r="IIV19" s="18"/>
      <c r="IJH19" s="18"/>
      <c r="IJT19" s="18"/>
      <c r="IKF19" s="18"/>
      <c r="IKR19" s="18"/>
      <c r="ILD19" s="18"/>
      <c r="ILP19" s="18"/>
      <c r="IMB19" s="18"/>
      <c r="IMN19" s="18"/>
      <c r="IMZ19" s="18"/>
      <c r="INL19" s="18"/>
      <c r="INX19" s="18"/>
      <c r="IOJ19" s="18"/>
      <c r="IOV19" s="18"/>
      <c r="IPH19" s="18"/>
      <c r="IPT19" s="18"/>
      <c r="IQF19" s="18"/>
      <c r="IQR19" s="18"/>
      <c r="IRD19" s="18"/>
      <c r="IRP19" s="18"/>
      <c r="ISB19" s="18"/>
      <c r="ISN19" s="18"/>
      <c r="ISZ19" s="18"/>
      <c r="ITL19" s="18"/>
      <c r="ITX19" s="18"/>
      <c r="IUJ19" s="18"/>
      <c r="IUV19" s="18"/>
      <c r="IVH19" s="18"/>
      <c r="IVT19" s="18"/>
      <c r="IWF19" s="18"/>
      <c r="IWR19" s="18"/>
      <c r="IXD19" s="18"/>
      <c r="IXP19" s="18"/>
      <c r="IYB19" s="18"/>
      <c r="IYN19" s="18"/>
      <c r="IYZ19" s="18"/>
      <c r="IZL19" s="18"/>
      <c r="IZX19" s="18"/>
      <c r="JAJ19" s="18"/>
      <c r="JAV19" s="18"/>
      <c r="JBH19" s="18"/>
      <c r="JBT19" s="18"/>
      <c r="JCF19" s="18"/>
      <c r="JCR19" s="18"/>
      <c r="JDD19" s="18"/>
      <c r="JDP19" s="18"/>
      <c r="JEB19" s="18"/>
      <c r="JEN19" s="18"/>
      <c r="JEZ19" s="18"/>
      <c r="JFL19" s="18"/>
      <c r="JFX19" s="18"/>
      <c r="JGJ19" s="18"/>
      <c r="JGV19" s="18"/>
      <c r="JHH19" s="18"/>
      <c r="JHT19" s="18"/>
      <c r="JIF19" s="18"/>
      <c r="JIR19" s="18"/>
      <c r="JJD19" s="18"/>
      <c r="JJP19" s="18"/>
      <c r="JKB19" s="18"/>
      <c r="JKN19" s="18"/>
      <c r="JKZ19" s="18"/>
      <c r="JLL19" s="18"/>
      <c r="JLX19" s="18"/>
      <c r="JMJ19" s="18"/>
      <c r="JMV19" s="18"/>
      <c r="JNH19" s="18"/>
      <c r="JNT19" s="18"/>
      <c r="JOF19" s="18"/>
      <c r="JOR19" s="18"/>
      <c r="JPD19" s="18"/>
      <c r="JPP19" s="18"/>
      <c r="JQB19" s="18"/>
      <c r="JQN19" s="18"/>
      <c r="JQZ19" s="18"/>
      <c r="JRL19" s="18"/>
      <c r="JRX19" s="18"/>
      <c r="JSJ19" s="18"/>
      <c r="JSV19" s="18"/>
      <c r="JTH19" s="18"/>
      <c r="JTT19" s="18"/>
      <c r="JUF19" s="18"/>
      <c r="JUR19" s="18"/>
      <c r="JVD19" s="18"/>
      <c r="JVP19" s="18"/>
      <c r="JWB19" s="18"/>
      <c r="JWN19" s="18"/>
      <c r="JWZ19" s="18"/>
      <c r="JXL19" s="18"/>
      <c r="JXX19" s="18"/>
      <c r="JYJ19" s="18"/>
      <c r="JYV19" s="18"/>
      <c r="JZH19" s="18"/>
      <c r="JZT19" s="18"/>
      <c r="KAF19" s="18"/>
      <c r="KAR19" s="18"/>
      <c r="KBD19" s="18"/>
      <c r="KBP19" s="18"/>
      <c r="KCB19" s="18"/>
      <c r="KCN19" s="18"/>
      <c r="KCZ19" s="18"/>
      <c r="KDL19" s="18"/>
      <c r="KDX19" s="18"/>
      <c r="KEJ19" s="18"/>
      <c r="KEV19" s="18"/>
      <c r="KFH19" s="18"/>
      <c r="KFT19" s="18"/>
      <c r="KGF19" s="18"/>
      <c r="KGR19" s="18"/>
      <c r="KHD19" s="18"/>
      <c r="KHP19" s="18"/>
      <c r="KIB19" s="18"/>
      <c r="KIN19" s="18"/>
      <c r="KIZ19" s="18"/>
      <c r="KJL19" s="18"/>
      <c r="KJX19" s="18"/>
      <c r="KKJ19" s="18"/>
      <c r="KKV19" s="18"/>
      <c r="KLH19" s="18"/>
      <c r="KLT19" s="18"/>
      <c r="KMF19" s="18"/>
      <c r="KMR19" s="18"/>
      <c r="KND19" s="18"/>
      <c r="KNP19" s="18"/>
      <c r="KOB19" s="18"/>
      <c r="KON19" s="18"/>
      <c r="KOZ19" s="18"/>
      <c r="KPL19" s="18"/>
      <c r="KPX19" s="18"/>
      <c r="KQJ19" s="18"/>
      <c r="KQV19" s="18"/>
      <c r="KRH19" s="18"/>
      <c r="KRT19" s="18"/>
      <c r="KSF19" s="18"/>
      <c r="KSR19" s="18"/>
      <c r="KTD19" s="18"/>
      <c r="KTP19" s="18"/>
      <c r="KUB19" s="18"/>
      <c r="KUN19" s="18"/>
      <c r="KUZ19" s="18"/>
      <c r="KVL19" s="18"/>
      <c r="KVX19" s="18"/>
      <c r="KWJ19" s="18"/>
      <c r="KWV19" s="18"/>
      <c r="KXH19" s="18"/>
      <c r="KXT19" s="18"/>
      <c r="KYF19" s="18"/>
      <c r="KYR19" s="18"/>
      <c r="KZD19" s="18"/>
      <c r="KZP19" s="18"/>
      <c r="LAB19" s="18"/>
      <c r="LAN19" s="18"/>
      <c r="LAZ19" s="18"/>
      <c r="LBL19" s="18"/>
      <c r="LBX19" s="18"/>
      <c r="LCJ19" s="18"/>
      <c r="LCV19" s="18"/>
      <c r="LDH19" s="18"/>
      <c r="LDT19" s="18"/>
      <c r="LEF19" s="18"/>
      <c r="LER19" s="18"/>
      <c r="LFD19" s="18"/>
      <c r="LFP19" s="18"/>
      <c r="LGB19" s="18"/>
      <c r="LGN19" s="18"/>
      <c r="LGZ19" s="18"/>
      <c r="LHL19" s="18"/>
      <c r="LHX19" s="18"/>
      <c r="LIJ19" s="18"/>
      <c r="LIV19" s="18"/>
      <c r="LJH19" s="18"/>
      <c r="LJT19" s="18"/>
      <c r="LKF19" s="18"/>
      <c r="LKR19" s="18"/>
      <c r="LLD19" s="18"/>
      <c r="LLP19" s="18"/>
      <c r="LMB19" s="18"/>
      <c r="LMN19" s="18"/>
      <c r="LMZ19" s="18"/>
      <c r="LNL19" s="18"/>
      <c r="LNX19" s="18"/>
      <c r="LOJ19" s="18"/>
      <c r="LOV19" s="18"/>
      <c r="LPH19" s="18"/>
      <c r="LPT19" s="18"/>
      <c r="LQF19" s="18"/>
      <c r="LQR19" s="18"/>
      <c r="LRD19" s="18"/>
      <c r="LRP19" s="18"/>
      <c r="LSB19" s="18"/>
      <c r="LSN19" s="18"/>
      <c r="LSZ19" s="18"/>
      <c r="LTL19" s="18"/>
      <c r="LTX19" s="18"/>
      <c r="LUJ19" s="18"/>
      <c r="LUV19" s="18"/>
      <c r="LVH19" s="18"/>
      <c r="LVT19" s="18"/>
      <c r="LWF19" s="18"/>
      <c r="LWR19" s="18"/>
      <c r="LXD19" s="18"/>
      <c r="LXP19" s="18"/>
      <c r="LYB19" s="18"/>
      <c r="LYN19" s="18"/>
      <c r="LYZ19" s="18"/>
      <c r="LZL19" s="18"/>
      <c r="LZX19" s="18"/>
      <c r="MAJ19" s="18"/>
      <c r="MAV19" s="18"/>
      <c r="MBH19" s="18"/>
      <c r="MBT19" s="18"/>
      <c r="MCF19" s="18"/>
      <c r="MCR19" s="18"/>
      <c r="MDD19" s="18"/>
      <c r="MDP19" s="18"/>
      <c r="MEB19" s="18"/>
      <c r="MEN19" s="18"/>
      <c r="MEZ19" s="18"/>
      <c r="MFL19" s="18"/>
      <c r="MFX19" s="18"/>
      <c r="MGJ19" s="18"/>
      <c r="MGV19" s="18"/>
      <c r="MHH19" s="18"/>
      <c r="MHT19" s="18"/>
      <c r="MIF19" s="18"/>
      <c r="MIR19" s="18"/>
      <c r="MJD19" s="18"/>
      <c r="MJP19" s="18"/>
      <c r="MKB19" s="18"/>
      <c r="MKN19" s="18"/>
      <c r="MKZ19" s="18"/>
      <c r="MLL19" s="18"/>
      <c r="MLX19" s="18"/>
      <c r="MMJ19" s="18"/>
      <c r="MMV19" s="18"/>
      <c r="MNH19" s="18"/>
      <c r="MNT19" s="18"/>
      <c r="MOF19" s="18"/>
      <c r="MOR19" s="18"/>
      <c r="MPD19" s="18"/>
      <c r="MPP19" s="18"/>
      <c r="MQB19" s="18"/>
      <c r="MQN19" s="18"/>
      <c r="MQZ19" s="18"/>
      <c r="MRL19" s="18"/>
      <c r="MRX19" s="18"/>
      <c r="MSJ19" s="18"/>
      <c r="MSV19" s="18"/>
      <c r="MTH19" s="18"/>
      <c r="MTT19" s="18"/>
      <c r="MUF19" s="18"/>
      <c r="MUR19" s="18"/>
      <c r="MVD19" s="18"/>
      <c r="MVP19" s="18"/>
      <c r="MWB19" s="18"/>
      <c r="MWN19" s="18"/>
      <c r="MWZ19" s="18"/>
      <c r="MXL19" s="18"/>
      <c r="MXX19" s="18"/>
      <c r="MYJ19" s="18"/>
      <c r="MYV19" s="18"/>
      <c r="MZH19" s="18"/>
      <c r="MZT19" s="18"/>
      <c r="NAF19" s="18"/>
      <c r="NAR19" s="18"/>
      <c r="NBD19" s="18"/>
      <c r="NBP19" s="18"/>
      <c r="NCB19" s="18"/>
      <c r="NCN19" s="18"/>
      <c r="NCZ19" s="18"/>
      <c r="NDL19" s="18"/>
      <c r="NDX19" s="18"/>
      <c r="NEJ19" s="18"/>
      <c r="NEV19" s="18"/>
      <c r="NFH19" s="18"/>
      <c r="NFT19" s="18"/>
      <c r="NGF19" s="18"/>
      <c r="NGR19" s="18"/>
      <c r="NHD19" s="18"/>
      <c r="NHP19" s="18"/>
      <c r="NIB19" s="18"/>
      <c r="NIN19" s="18"/>
      <c r="NIZ19" s="18"/>
      <c r="NJL19" s="18"/>
      <c r="NJX19" s="18"/>
      <c r="NKJ19" s="18"/>
      <c r="NKV19" s="18"/>
      <c r="NLH19" s="18"/>
      <c r="NLT19" s="18"/>
      <c r="NMF19" s="18"/>
      <c r="NMR19" s="18"/>
      <c r="NND19" s="18"/>
      <c r="NNP19" s="18"/>
      <c r="NOB19" s="18"/>
      <c r="NON19" s="18"/>
      <c r="NOZ19" s="18"/>
      <c r="NPL19" s="18"/>
      <c r="NPX19" s="18"/>
      <c r="NQJ19" s="18"/>
      <c r="NQV19" s="18"/>
      <c r="NRH19" s="18"/>
      <c r="NRT19" s="18"/>
      <c r="NSF19" s="18"/>
      <c r="NSR19" s="18"/>
      <c r="NTD19" s="18"/>
      <c r="NTP19" s="18"/>
      <c r="NUB19" s="18"/>
      <c r="NUN19" s="18"/>
      <c r="NUZ19" s="18"/>
      <c r="NVL19" s="18"/>
      <c r="NVX19" s="18"/>
      <c r="NWJ19" s="18"/>
      <c r="NWV19" s="18"/>
      <c r="NXH19" s="18"/>
      <c r="NXT19" s="18"/>
      <c r="NYF19" s="18"/>
      <c r="NYR19" s="18"/>
      <c r="NZD19" s="18"/>
      <c r="NZP19" s="18"/>
      <c r="OAB19" s="18"/>
      <c r="OAN19" s="18"/>
      <c r="OAZ19" s="18"/>
      <c r="OBL19" s="18"/>
      <c r="OBX19" s="18"/>
      <c r="OCJ19" s="18"/>
      <c r="OCV19" s="18"/>
      <c r="ODH19" s="18"/>
      <c r="ODT19" s="18"/>
      <c r="OEF19" s="18"/>
      <c r="OER19" s="18"/>
      <c r="OFD19" s="18"/>
      <c r="OFP19" s="18"/>
      <c r="OGB19" s="18"/>
      <c r="OGN19" s="18"/>
      <c r="OGZ19" s="18"/>
      <c r="OHL19" s="18"/>
      <c r="OHX19" s="18"/>
      <c r="OIJ19" s="18"/>
      <c r="OIV19" s="18"/>
      <c r="OJH19" s="18"/>
      <c r="OJT19" s="18"/>
      <c r="OKF19" s="18"/>
      <c r="OKR19" s="18"/>
      <c r="OLD19" s="18"/>
      <c r="OLP19" s="18"/>
      <c r="OMB19" s="18"/>
      <c r="OMN19" s="18"/>
      <c r="OMZ19" s="18"/>
      <c r="ONL19" s="18"/>
      <c r="ONX19" s="18"/>
      <c r="OOJ19" s="18"/>
      <c r="OOV19" s="18"/>
      <c r="OPH19" s="18"/>
      <c r="OPT19" s="18"/>
      <c r="OQF19" s="18"/>
      <c r="OQR19" s="18"/>
      <c r="ORD19" s="18"/>
      <c r="ORP19" s="18"/>
      <c r="OSB19" s="18"/>
      <c r="OSN19" s="18"/>
      <c r="OSZ19" s="18"/>
      <c r="OTL19" s="18"/>
      <c r="OTX19" s="18"/>
      <c r="OUJ19" s="18"/>
      <c r="OUV19" s="18"/>
      <c r="OVH19" s="18"/>
      <c r="OVT19" s="18"/>
      <c r="OWF19" s="18"/>
      <c r="OWR19" s="18"/>
      <c r="OXD19" s="18"/>
      <c r="OXP19" s="18"/>
      <c r="OYB19" s="18"/>
      <c r="OYN19" s="18"/>
      <c r="OYZ19" s="18"/>
      <c r="OZL19" s="18"/>
      <c r="OZX19" s="18"/>
      <c r="PAJ19" s="18"/>
      <c r="PAV19" s="18"/>
      <c r="PBH19" s="18"/>
      <c r="PBT19" s="18"/>
      <c r="PCF19" s="18"/>
      <c r="PCR19" s="18"/>
      <c r="PDD19" s="18"/>
      <c r="PDP19" s="18"/>
      <c r="PEB19" s="18"/>
      <c r="PEN19" s="18"/>
      <c r="PEZ19" s="18"/>
      <c r="PFL19" s="18"/>
      <c r="PFX19" s="18"/>
      <c r="PGJ19" s="18"/>
      <c r="PGV19" s="18"/>
      <c r="PHH19" s="18"/>
      <c r="PHT19" s="18"/>
      <c r="PIF19" s="18"/>
      <c r="PIR19" s="18"/>
      <c r="PJD19" s="18"/>
      <c r="PJP19" s="18"/>
      <c r="PKB19" s="18"/>
      <c r="PKN19" s="18"/>
      <c r="PKZ19" s="18"/>
      <c r="PLL19" s="18"/>
      <c r="PLX19" s="18"/>
      <c r="PMJ19" s="18"/>
      <c r="PMV19" s="18"/>
      <c r="PNH19" s="18"/>
      <c r="PNT19" s="18"/>
      <c r="POF19" s="18"/>
      <c r="POR19" s="18"/>
      <c r="PPD19" s="18"/>
      <c r="PPP19" s="18"/>
      <c r="PQB19" s="18"/>
      <c r="PQN19" s="18"/>
      <c r="PQZ19" s="18"/>
      <c r="PRL19" s="18"/>
      <c r="PRX19" s="18"/>
      <c r="PSJ19" s="18"/>
      <c r="PSV19" s="18"/>
      <c r="PTH19" s="18"/>
      <c r="PTT19" s="18"/>
      <c r="PUF19" s="18"/>
      <c r="PUR19" s="18"/>
      <c r="PVD19" s="18"/>
      <c r="PVP19" s="18"/>
      <c r="PWB19" s="18"/>
      <c r="PWN19" s="18"/>
      <c r="PWZ19" s="18"/>
      <c r="PXL19" s="18"/>
      <c r="PXX19" s="18"/>
      <c r="PYJ19" s="18"/>
      <c r="PYV19" s="18"/>
      <c r="PZH19" s="18"/>
      <c r="PZT19" s="18"/>
      <c r="QAF19" s="18"/>
      <c r="QAR19" s="18"/>
      <c r="QBD19" s="18"/>
      <c r="QBP19" s="18"/>
      <c r="QCB19" s="18"/>
      <c r="QCN19" s="18"/>
      <c r="QCZ19" s="18"/>
      <c r="QDL19" s="18"/>
      <c r="QDX19" s="18"/>
      <c r="QEJ19" s="18"/>
      <c r="QEV19" s="18"/>
      <c r="QFH19" s="18"/>
      <c r="QFT19" s="18"/>
      <c r="QGF19" s="18"/>
      <c r="QGR19" s="18"/>
      <c r="QHD19" s="18"/>
      <c r="QHP19" s="18"/>
      <c r="QIB19" s="18"/>
      <c r="QIN19" s="18"/>
      <c r="QIZ19" s="18"/>
      <c r="QJL19" s="18"/>
      <c r="QJX19" s="18"/>
      <c r="QKJ19" s="18"/>
      <c r="QKV19" s="18"/>
      <c r="QLH19" s="18"/>
      <c r="QLT19" s="18"/>
      <c r="QMF19" s="18"/>
      <c r="QMR19" s="18"/>
      <c r="QND19" s="18"/>
      <c r="QNP19" s="18"/>
      <c r="QOB19" s="18"/>
      <c r="QON19" s="18"/>
      <c r="QOZ19" s="18"/>
      <c r="QPL19" s="18"/>
      <c r="QPX19" s="18"/>
      <c r="QQJ19" s="18"/>
      <c r="QQV19" s="18"/>
      <c r="QRH19" s="18"/>
      <c r="QRT19" s="18"/>
      <c r="QSF19" s="18"/>
      <c r="QSR19" s="18"/>
      <c r="QTD19" s="18"/>
      <c r="QTP19" s="18"/>
      <c r="QUB19" s="18"/>
      <c r="QUN19" s="18"/>
      <c r="QUZ19" s="18"/>
      <c r="QVL19" s="18"/>
      <c r="QVX19" s="18"/>
      <c r="QWJ19" s="18"/>
      <c r="QWV19" s="18"/>
      <c r="QXH19" s="18"/>
      <c r="QXT19" s="18"/>
      <c r="QYF19" s="18"/>
      <c r="QYR19" s="18"/>
      <c r="QZD19" s="18"/>
      <c r="QZP19" s="18"/>
      <c r="RAB19" s="18"/>
      <c r="RAN19" s="18"/>
      <c r="RAZ19" s="18"/>
      <c r="RBL19" s="18"/>
      <c r="RBX19" s="18"/>
      <c r="RCJ19" s="18"/>
      <c r="RCV19" s="18"/>
      <c r="RDH19" s="18"/>
      <c r="RDT19" s="18"/>
      <c r="REF19" s="18"/>
      <c r="RER19" s="18"/>
      <c r="RFD19" s="18"/>
      <c r="RFP19" s="18"/>
      <c r="RGB19" s="18"/>
      <c r="RGN19" s="18"/>
      <c r="RGZ19" s="18"/>
      <c r="RHL19" s="18"/>
      <c r="RHX19" s="18"/>
      <c r="RIJ19" s="18"/>
      <c r="RIV19" s="18"/>
      <c r="RJH19" s="18"/>
      <c r="RJT19" s="18"/>
      <c r="RKF19" s="18"/>
      <c r="RKR19" s="18"/>
      <c r="RLD19" s="18"/>
      <c r="RLP19" s="18"/>
      <c r="RMB19" s="18"/>
      <c r="RMN19" s="18"/>
      <c r="RMZ19" s="18"/>
      <c r="RNL19" s="18"/>
      <c r="RNX19" s="18"/>
      <c r="ROJ19" s="18"/>
      <c r="ROV19" s="18"/>
      <c r="RPH19" s="18"/>
      <c r="RPT19" s="18"/>
      <c r="RQF19" s="18"/>
      <c r="RQR19" s="18"/>
      <c r="RRD19" s="18"/>
      <c r="RRP19" s="18"/>
      <c r="RSB19" s="18"/>
      <c r="RSN19" s="18"/>
      <c r="RSZ19" s="18"/>
      <c r="RTL19" s="18"/>
      <c r="RTX19" s="18"/>
      <c r="RUJ19" s="18"/>
      <c r="RUV19" s="18"/>
      <c r="RVH19" s="18"/>
      <c r="RVT19" s="18"/>
      <c r="RWF19" s="18"/>
      <c r="RWR19" s="18"/>
      <c r="RXD19" s="18"/>
      <c r="RXP19" s="18"/>
      <c r="RYB19" s="18"/>
      <c r="RYN19" s="18"/>
      <c r="RYZ19" s="18"/>
      <c r="RZL19" s="18"/>
      <c r="RZX19" s="18"/>
      <c r="SAJ19" s="18"/>
      <c r="SAV19" s="18"/>
      <c r="SBH19" s="18"/>
      <c r="SBT19" s="18"/>
      <c r="SCF19" s="18"/>
      <c r="SCR19" s="18"/>
      <c r="SDD19" s="18"/>
      <c r="SDP19" s="18"/>
      <c r="SEB19" s="18"/>
      <c r="SEN19" s="18"/>
      <c r="SEZ19" s="18"/>
      <c r="SFL19" s="18"/>
      <c r="SFX19" s="18"/>
      <c r="SGJ19" s="18"/>
      <c r="SGV19" s="18"/>
      <c r="SHH19" s="18"/>
      <c r="SHT19" s="18"/>
      <c r="SIF19" s="18"/>
      <c r="SIR19" s="18"/>
      <c r="SJD19" s="18"/>
      <c r="SJP19" s="18"/>
      <c r="SKB19" s="18"/>
      <c r="SKN19" s="18"/>
      <c r="SKZ19" s="18"/>
      <c r="SLL19" s="18"/>
      <c r="SLX19" s="18"/>
      <c r="SMJ19" s="18"/>
      <c r="SMV19" s="18"/>
      <c r="SNH19" s="18"/>
      <c r="SNT19" s="18"/>
      <c r="SOF19" s="18"/>
      <c r="SOR19" s="18"/>
      <c r="SPD19" s="18"/>
      <c r="SPP19" s="18"/>
      <c r="SQB19" s="18"/>
      <c r="SQN19" s="18"/>
      <c r="SQZ19" s="18"/>
      <c r="SRL19" s="18"/>
      <c r="SRX19" s="18"/>
      <c r="SSJ19" s="18"/>
      <c r="SSV19" s="18"/>
      <c r="STH19" s="18"/>
      <c r="STT19" s="18"/>
      <c r="SUF19" s="18"/>
      <c r="SUR19" s="18"/>
      <c r="SVD19" s="18"/>
      <c r="SVP19" s="18"/>
      <c r="SWB19" s="18"/>
      <c r="SWN19" s="18"/>
      <c r="SWZ19" s="18"/>
      <c r="SXL19" s="18"/>
      <c r="SXX19" s="18"/>
      <c r="SYJ19" s="18"/>
      <c r="SYV19" s="18"/>
      <c r="SZH19" s="18"/>
      <c r="SZT19" s="18"/>
      <c r="TAF19" s="18"/>
      <c r="TAR19" s="18"/>
      <c r="TBD19" s="18"/>
      <c r="TBP19" s="18"/>
      <c r="TCB19" s="18"/>
      <c r="TCN19" s="18"/>
      <c r="TCZ19" s="18"/>
      <c r="TDL19" s="18"/>
      <c r="TDX19" s="18"/>
      <c r="TEJ19" s="18"/>
      <c r="TEV19" s="18"/>
      <c r="TFH19" s="18"/>
      <c r="TFT19" s="18"/>
      <c r="TGF19" s="18"/>
      <c r="TGR19" s="18"/>
      <c r="THD19" s="18"/>
      <c r="THP19" s="18"/>
      <c r="TIB19" s="18"/>
      <c r="TIN19" s="18"/>
      <c r="TIZ19" s="18"/>
      <c r="TJL19" s="18"/>
      <c r="TJX19" s="18"/>
      <c r="TKJ19" s="18"/>
      <c r="TKV19" s="18"/>
      <c r="TLH19" s="18"/>
      <c r="TLT19" s="18"/>
      <c r="TMF19" s="18"/>
      <c r="TMR19" s="18"/>
      <c r="TND19" s="18"/>
      <c r="TNP19" s="18"/>
      <c r="TOB19" s="18"/>
      <c r="TON19" s="18"/>
      <c r="TOZ19" s="18"/>
      <c r="TPL19" s="18"/>
      <c r="TPX19" s="18"/>
      <c r="TQJ19" s="18"/>
      <c r="TQV19" s="18"/>
      <c r="TRH19" s="18"/>
      <c r="TRT19" s="18"/>
      <c r="TSF19" s="18"/>
      <c r="TSR19" s="18"/>
      <c r="TTD19" s="18"/>
      <c r="TTP19" s="18"/>
      <c r="TUB19" s="18"/>
      <c r="TUN19" s="18"/>
      <c r="TUZ19" s="18"/>
      <c r="TVL19" s="18"/>
      <c r="TVX19" s="18"/>
      <c r="TWJ19" s="18"/>
      <c r="TWV19" s="18"/>
      <c r="TXH19" s="18"/>
      <c r="TXT19" s="18"/>
      <c r="TYF19" s="18"/>
      <c r="TYR19" s="18"/>
      <c r="TZD19" s="18"/>
      <c r="TZP19" s="18"/>
      <c r="UAB19" s="18"/>
      <c r="UAN19" s="18"/>
      <c r="UAZ19" s="18"/>
      <c r="UBL19" s="18"/>
      <c r="UBX19" s="18"/>
      <c r="UCJ19" s="18"/>
      <c r="UCV19" s="18"/>
      <c r="UDH19" s="18"/>
      <c r="UDT19" s="18"/>
      <c r="UEF19" s="18"/>
      <c r="UER19" s="18"/>
      <c r="UFD19" s="18"/>
      <c r="UFP19" s="18"/>
      <c r="UGB19" s="18"/>
      <c r="UGN19" s="18"/>
      <c r="UGZ19" s="18"/>
      <c r="UHL19" s="18"/>
      <c r="UHX19" s="18"/>
      <c r="UIJ19" s="18"/>
      <c r="UIV19" s="18"/>
      <c r="UJH19" s="18"/>
      <c r="UJT19" s="18"/>
      <c r="UKF19" s="18"/>
      <c r="UKR19" s="18"/>
      <c r="ULD19" s="18"/>
      <c r="ULP19" s="18"/>
      <c r="UMB19" s="18"/>
      <c r="UMN19" s="18"/>
      <c r="UMZ19" s="18"/>
      <c r="UNL19" s="18"/>
      <c r="UNX19" s="18"/>
      <c r="UOJ19" s="18"/>
      <c r="UOV19" s="18"/>
      <c r="UPH19" s="18"/>
      <c r="UPT19" s="18"/>
      <c r="UQF19" s="18"/>
      <c r="UQR19" s="18"/>
      <c r="URD19" s="18"/>
      <c r="URP19" s="18"/>
      <c r="USB19" s="18"/>
      <c r="USN19" s="18"/>
      <c r="USZ19" s="18"/>
      <c r="UTL19" s="18"/>
      <c r="UTX19" s="18"/>
      <c r="UUJ19" s="18"/>
      <c r="UUV19" s="18"/>
      <c r="UVH19" s="18"/>
      <c r="UVT19" s="18"/>
      <c r="UWF19" s="18"/>
      <c r="UWR19" s="18"/>
      <c r="UXD19" s="18"/>
      <c r="UXP19" s="18"/>
      <c r="UYB19" s="18"/>
      <c r="UYN19" s="18"/>
      <c r="UYZ19" s="18"/>
      <c r="UZL19" s="18"/>
      <c r="UZX19" s="18"/>
      <c r="VAJ19" s="18"/>
      <c r="VAV19" s="18"/>
      <c r="VBH19" s="18"/>
      <c r="VBT19" s="18"/>
      <c r="VCF19" s="18"/>
      <c r="VCR19" s="18"/>
      <c r="VDD19" s="18"/>
      <c r="VDP19" s="18"/>
      <c r="VEB19" s="18"/>
      <c r="VEN19" s="18"/>
      <c r="VEZ19" s="18"/>
      <c r="VFL19" s="18"/>
      <c r="VFX19" s="18"/>
      <c r="VGJ19" s="18"/>
      <c r="VGV19" s="18"/>
      <c r="VHH19" s="18"/>
      <c r="VHT19" s="18"/>
      <c r="VIF19" s="18"/>
      <c r="VIR19" s="18"/>
      <c r="VJD19" s="18"/>
      <c r="VJP19" s="18"/>
      <c r="VKB19" s="18"/>
      <c r="VKN19" s="18"/>
      <c r="VKZ19" s="18"/>
      <c r="VLL19" s="18"/>
      <c r="VLX19" s="18"/>
      <c r="VMJ19" s="18"/>
      <c r="VMV19" s="18"/>
      <c r="VNH19" s="18"/>
      <c r="VNT19" s="18"/>
      <c r="VOF19" s="18"/>
      <c r="VOR19" s="18"/>
      <c r="VPD19" s="18"/>
      <c r="VPP19" s="18"/>
      <c r="VQB19" s="18"/>
      <c r="VQN19" s="18"/>
      <c r="VQZ19" s="18"/>
      <c r="VRL19" s="18"/>
      <c r="VRX19" s="18"/>
      <c r="VSJ19" s="18"/>
      <c r="VSV19" s="18"/>
      <c r="VTH19" s="18"/>
      <c r="VTT19" s="18"/>
      <c r="VUF19" s="18"/>
      <c r="VUR19" s="18"/>
      <c r="VVD19" s="18"/>
      <c r="VVP19" s="18"/>
      <c r="VWB19" s="18"/>
      <c r="VWN19" s="18"/>
      <c r="VWZ19" s="18"/>
      <c r="VXL19" s="18"/>
      <c r="VXX19" s="18"/>
      <c r="VYJ19" s="18"/>
      <c r="VYV19" s="18"/>
      <c r="VZH19" s="18"/>
      <c r="VZT19" s="18"/>
      <c r="WAF19" s="18"/>
      <c r="WAR19" s="18"/>
      <c r="WBD19" s="18"/>
      <c r="WBP19" s="18"/>
      <c r="WCB19" s="18"/>
      <c r="WCN19" s="18"/>
      <c r="WCZ19" s="18"/>
      <c r="WDL19" s="18"/>
      <c r="WDX19" s="18"/>
      <c r="WEJ19" s="18"/>
      <c r="WEV19" s="18"/>
      <c r="WFH19" s="18"/>
      <c r="WFT19" s="18"/>
      <c r="WGF19" s="18"/>
      <c r="WGR19" s="18"/>
      <c r="WHD19" s="18"/>
      <c r="WHP19" s="18"/>
      <c r="WIB19" s="18"/>
      <c r="WIN19" s="18"/>
      <c r="WIZ19" s="18"/>
      <c r="WJL19" s="18"/>
      <c r="WJX19" s="18"/>
      <c r="WKJ19" s="18"/>
      <c r="WKV19" s="18"/>
      <c r="WLH19" s="18"/>
      <c r="WLT19" s="18"/>
      <c r="WMF19" s="18"/>
      <c r="WMR19" s="18"/>
      <c r="WND19" s="18"/>
      <c r="WNP19" s="18"/>
      <c r="WOB19" s="18"/>
      <c r="WON19" s="18"/>
      <c r="WOZ19" s="18"/>
      <c r="WPL19" s="18"/>
      <c r="WPX19" s="18"/>
      <c r="WQJ19" s="18"/>
      <c r="WQV19" s="18"/>
      <c r="WRH19" s="18"/>
      <c r="WRT19" s="18"/>
      <c r="WSF19" s="18"/>
      <c r="WSR19" s="18"/>
      <c r="WTD19" s="18"/>
      <c r="WTP19" s="18"/>
      <c r="WUB19" s="18"/>
      <c r="WUN19" s="18"/>
      <c r="WUZ19" s="18"/>
      <c r="WVL19" s="18"/>
      <c r="WVX19" s="18"/>
      <c r="WWJ19" s="18"/>
      <c r="WWV19" s="18"/>
      <c r="WXH19" s="18"/>
      <c r="WXT19" s="18"/>
      <c r="WYF19" s="18"/>
      <c r="WYR19" s="18"/>
      <c r="WZD19" s="18"/>
      <c r="WZP19" s="18"/>
      <c r="XAB19" s="18"/>
      <c r="XAN19" s="18"/>
      <c r="XAZ19" s="18"/>
      <c r="XBL19" s="18"/>
      <c r="XBX19" s="18"/>
      <c r="XCJ19" s="18"/>
      <c r="XCV19" s="18"/>
      <c r="XDH19" s="18"/>
      <c r="XDT19" s="18"/>
      <c r="XEF19" s="18"/>
    </row>
    <row r="20" spans="1:1024 1036:2044 2056:3064 3076:4096 4108:5116 5128:6136 6148:7168 7180:8188 8200:9208 9220:10240 10252:11260 11272:12280 12292:13312 13324:14332 14344:15352 15364:16360" x14ac:dyDescent="0.25">
      <c r="A20" s="20"/>
      <c r="B20" s="59"/>
      <c r="C20" s="59"/>
      <c r="D20" s="59"/>
      <c r="E20" s="59"/>
      <c r="F20" s="59"/>
      <c r="G20" s="59"/>
      <c r="H20" s="59"/>
      <c r="I20" s="59"/>
      <c r="J20" s="59"/>
      <c r="K20" s="59"/>
      <c r="L20" s="58"/>
      <c r="M20" s="59"/>
      <c r="N20" s="59"/>
      <c r="O20" s="59"/>
      <c r="P20" s="26"/>
      <c r="Q20" s="26"/>
      <c r="R20" s="26"/>
      <c r="S20" s="26"/>
      <c r="T20" s="26"/>
      <c r="U20" s="26"/>
      <c r="V20" s="26"/>
      <c r="W20" s="26"/>
      <c r="X20" s="26"/>
      <c r="Y20" s="26"/>
      <c r="Z20" s="26"/>
      <c r="AA20" s="26"/>
      <c r="AB20" s="26"/>
      <c r="AC20" s="26"/>
      <c r="AD20" s="26"/>
      <c r="AE20" s="26"/>
      <c r="AL20" s="26"/>
      <c r="AM20" s="26"/>
      <c r="AN20" s="26"/>
      <c r="AO20" s="26"/>
      <c r="AP20" s="26"/>
      <c r="AQ20" s="26"/>
      <c r="AR20" s="26"/>
      <c r="AS20" s="26"/>
      <c r="AT20" s="26"/>
      <c r="AU20" s="26"/>
      <c r="AV20" s="26"/>
      <c r="AW20" s="26"/>
    </row>
    <row r="21" spans="1:1024 1036:2044 2056:3064 3076:4096 4108:5116 5128:6136 6148:7168 7180:8188 8200:9208 9220:10240 10252:11260 11272:12280 12292:13312 13324:14332 14344:15352 15364:16360" x14ac:dyDescent="0.25">
      <c r="A21" s="20"/>
      <c r="B21" s="86"/>
      <c r="C21" s="86"/>
      <c r="D21" s="86"/>
      <c r="E21" s="86"/>
      <c r="F21" s="86"/>
      <c r="G21" s="86"/>
      <c r="H21" s="86"/>
      <c r="I21" s="86"/>
      <c r="J21" s="86"/>
      <c r="K21" s="86"/>
      <c r="O21" s="1"/>
      <c r="P21" s="26"/>
      <c r="Q21" s="26"/>
      <c r="R21" s="26"/>
      <c r="S21" s="26"/>
      <c r="T21" s="26"/>
      <c r="U21" s="26"/>
      <c r="V21" s="26"/>
      <c r="W21" s="26"/>
      <c r="X21" s="26"/>
      <c r="Y21" s="26"/>
      <c r="Z21" s="26"/>
      <c r="AA21" s="26"/>
      <c r="AB21" s="26"/>
      <c r="AC21" s="26"/>
      <c r="AD21" s="26"/>
      <c r="AE21" s="26"/>
      <c r="AL21" s="26"/>
      <c r="AM21" s="26"/>
      <c r="AN21" s="26"/>
      <c r="AO21" s="26"/>
      <c r="AP21" s="26"/>
      <c r="AQ21" s="26"/>
      <c r="AR21" s="26"/>
      <c r="AS21" s="26"/>
      <c r="AT21" s="26"/>
      <c r="AU21" s="26"/>
      <c r="AV21" s="26"/>
      <c r="AW21" s="26"/>
    </row>
    <row r="22" spans="1:1024 1036:2044 2056:3064 3076:4096 4108:5116 5128:6136 6148:7168 7180:8188 8200:9208 9220:10240 10252:11260 11272:12280 12292:13312 13324:14332 14344:15352 15364:16360" s="3" customFormat="1" ht="15.75" x14ac:dyDescent="0.25">
      <c r="A22" s="21" t="s">
        <v>96</v>
      </c>
      <c r="L22" s="36"/>
      <c r="P22" s="26"/>
      <c r="Q22" s="26"/>
      <c r="R22" s="26"/>
      <c r="S22" s="26"/>
      <c r="T22" s="26"/>
      <c r="U22" s="26"/>
      <c r="V22" s="26"/>
      <c r="W22" s="26"/>
      <c r="X22" s="26"/>
      <c r="Y22" s="26"/>
      <c r="Z22" s="26"/>
      <c r="AA22" s="26"/>
      <c r="AB22" s="26"/>
      <c r="AC22" s="26"/>
      <c r="AD22" s="26"/>
      <c r="AE22" s="26"/>
      <c r="AL22" s="26"/>
      <c r="AM22" s="26"/>
      <c r="AN22" s="26"/>
      <c r="AO22" s="26"/>
      <c r="AP22" s="26"/>
      <c r="AQ22" s="26"/>
      <c r="AR22" s="26"/>
      <c r="AS22" s="26"/>
      <c r="AT22" s="26"/>
      <c r="AU22" s="26"/>
      <c r="AV22" s="26"/>
      <c r="AW22" s="26"/>
    </row>
    <row r="23" spans="1:1024 1036:2044 2056:3064 3076:4096 4108:5116 5128:6136 6148:7168 7180:8188 8200:9208 9220:10240 10252:11260 11272:12280 12292:13312 13324:14332 14344:15352 15364:16360" s="5" customFormat="1" ht="12.75" x14ac:dyDescent="0.2">
      <c r="A23" s="22" t="s">
        <v>92</v>
      </c>
      <c r="B23" s="7">
        <v>59604.044612895916</v>
      </c>
      <c r="C23" s="7">
        <v>52185.591850336023</v>
      </c>
      <c r="D23" s="38">
        <v>57511.445114256676</v>
      </c>
      <c r="E23" s="7">
        <v>57351.691081266697</v>
      </c>
      <c r="F23" s="7">
        <v>64297.691677535186</v>
      </c>
      <c r="G23" s="7">
        <v>59282.05518421279</v>
      </c>
      <c r="H23" s="7">
        <v>62041.756541482304</v>
      </c>
      <c r="I23" s="7">
        <v>70745.004083522639</v>
      </c>
      <c r="J23" s="7">
        <v>64734.098452669394</v>
      </c>
      <c r="K23" s="7">
        <v>68545.77055522149</v>
      </c>
      <c r="L23" s="38"/>
      <c r="M23" s="7">
        <v>226652.77265875504</v>
      </c>
      <c r="N23" s="7">
        <v>256366.50748675322</v>
      </c>
      <c r="O23" s="7">
        <v>133279.86900789084</v>
      </c>
      <c r="P23" s="26"/>
      <c r="Q23" s="26"/>
      <c r="R23" s="72"/>
      <c r="S23" s="26"/>
      <c r="T23" s="26"/>
      <c r="U23" s="26"/>
      <c r="V23" s="26"/>
      <c r="W23" s="26"/>
      <c r="X23" s="26"/>
      <c r="Y23" s="26"/>
      <c r="Z23" s="26"/>
      <c r="AA23" s="26"/>
      <c r="AB23" s="26"/>
      <c r="AC23" s="26"/>
      <c r="AD23" s="26"/>
      <c r="AE23" s="26"/>
      <c r="AL23" s="26"/>
      <c r="AM23" s="26"/>
      <c r="AN23" s="26"/>
      <c r="AO23" s="26"/>
      <c r="AP23" s="26"/>
      <c r="AQ23" s="26"/>
      <c r="AR23" s="26"/>
      <c r="AS23" s="26"/>
      <c r="AT23" s="26"/>
      <c r="AU23" s="26"/>
      <c r="AV23" s="26"/>
      <c r="AW23" s="26"/>
    </row>
    <row r="24" spans="1:1024 1036:2044 2056:3064 3076:4096 4108:5116 5128:6136 6148:7168 7180:8188 8200:9208 9220:10240 10252:11260 11272:12280 12292:13312 13324:14332 14344:15352 15364:16360" s="5" customFormat="1" ht="12.75" x14ac:dyDescent="0.2">
      <c r="A24" s="22" t="s">
        <v>93</v>
      </c>
      <c r="B24" s="7">
        <v>48672.116585709504</v>
      </c>
      <c r="C24" s="7">
        <v>46465.649314772498</v>
      </c>
      <c r="D24" s="38">
        <v>48481.73369130931</v>
      </c>
      <c r="E24" s="7">
        <v>53116.900441533791</v>
      </c>
      <c r="F24" s="7">
        <v>50714.653105208745</v>
      </c>
      <c r="G24" s="7">
        <v>68113.027060073407</v>
      </c>
      <c r="H24" s="7">
        <v>59766.117088290608</v>
      </c>
      <c r="I24" s="7">
        <v>72001.470658268474</v>
      </c>
      <c r="J24" s="7">
        <v>65961.360400624326</v>
      </c>
      <c r="K24" s="7">
        <v>76107.697417921416</v>
      </c>
      <c r="L24" s="38"/>
      <c r="M24" s="7">
        <v>196736.40003332502</v>
      </c>
      <c r="N24" s="7">
        <v>250595.26791184122</v>
      </c>
      <c r="O24" s="7">
        <v>142069.05781854579</v>
      </c>
      <c r="P24" s="26"/>
      <c r="Q24" s="26"/>
      <c r="R24" s="72"/>
      <c r="S24" s="26"/>
      <c r="T24" s="26"/>
      <c r="U24" s="26"/>
      <c r="V24" s="26"/>
      <c r="W24" s="26"/>
      <c r="X24" s="26"/>
      <c r="Y24" s="26"/>
      <c r="Z24" s="26"/>
      <c r="AA24" s="26"/>
      <c r="AB24" s="26"/>
      <c r="AC24" s="26"/>
      <c r="AD24" s="26"/>
      <c r="AE24" s="26"/>
      <c r="AL24" s="26"/>
      <c r="AM24" s="26"/>
      <c r="AN24" s="26"/>
      <c r="AO24" s="26"/>
      <c r="AP24" s="26"/>
      <c r="AQ24" s="26"/>
      <c r="AR24" s="26"/>
      <c r="AS24" s="26"/>
      <c r="AT24" s="26"/>
      <c r="AU24" s="26"/>
      <c r="AV24" s="26"/>
      <c r="AW24" s="26"/>
    </row>
    <row r="25" spans="1:1024 1036:2044 2056:3064 3076:4096 4108:5116 5128:6136 6148:7168 7180:8188 8200:9208 9220:10240 10252:11260 11272:12280 12292:13312 13324:14332 14344:15352 15364:16360" s="5" customFormat="1" ht="12.75" x14ac:dyDescent="0.2">
      <c r="A25" s="22" t="s">
        <v>94</v>
      </c>
      <c r="B25" s="7">
        <v>49432.036397637698</v>
      </c>
      <c r="C25" s="7">
        <v>43214.558578968303</v>
      </c>
      <c r="D25" s="38">
        <v>38348.817532506291</v>
      </c>
      <c r="E25" s="7">
        <v>57789.564170772304</v>
      </c>
      <c r="F25" s="7">
        <v>45645.863361916425</v>
      </c>
      <c r="G25" s="7">
        <v>55780.764365672898</v>
      </c>
      <c r="H25" s="7">
        <v>51291.070231535501</v>
      </c>
      <c r="I25" s="7">
        <v>69750.786363025501</v>
      </c>
      <c r="J25" s="7">
        <v>66234.114766649334</v>
      </c>
      <c r="K25" s="7">
        <v>69964.038173233217</v>
      </c>
      <c r="L25" s="38"/>
      <c r="M25" s="7">
        <v>188784.976679885</v>
      </c>
      <c r="N25" s="7">
        <v>222468.4843221503</v>
      </c>
      <c r="O25" s="7">
        <v>136198.1529398823</v>
      </c>
      <c r="P25" s="26"/>
      <c r="Q25" s="26"/>
      <c r="R25" s="72"/>
      <c r="S25" s="26"/>
      <c r="T25" s="26"/>
      <c r="U25" s="26"/>
      <c r="V25" s="26"/>
      <c r="W25" s="26"/>
      <c r="X25" s="26"/>
      <c r="Y25" s="26"/>
      <c r="Z25" s="26"/>
      <c r="AA25" s="26"/>
      <c r="AB25" s="26"/>
      <c r="AC25" s="26"/>
      <c r="AD25" s="26"/>
      <c r="AE25" s="26"/>
      <c r="AL25" s="26"/>
      <c r="AM25" s="26"/>
      <c r="AN25" s="26"/>
      <c r="AO25" s="26"/>
      <c r="AP25" s="26"/>
      <c r="AQ25" s="26"/>
      <c r="AR25" s="26"/>
      <c r="AS25" s="26"/>
      <c r="AT25" s="26"/>
      <c r="AU25" s="26"/>
      <c r="AV25" s="26"/>
      <c r="AW25" s="26"/>
    </row>
    <row r="26" spans="1:1024 1036:2044 2056:3064 3076:4096 4108:5116 5128:6136 6148:7168 7180:8188 8200:9208 9220:10240 10252:11260 11272:12280 12292:13312 13324:14332 14344:15352 15364:16360" s="5" customFormat="1" ht="12.75" x14ac:dyDescent="0.2">
      <c r="A26" s="22" t="s">
        <v>95</v>
      </c>
      <c r="B26" s="7">
        <v>12313.68439453996</v>
      </c>
      <c r="C26" s="7">
        <v>8975.4266156399444</v>
      </c>
      <c r="D26" s="7">
        <v>13898.90123342691</v>
      </c>
      <c r="E26" s="7">
        <v>12816.32421058714</v>
      </c>
      <c r="F26" s="7">
        <v>16800.011228348951</v>
      </c>
      <c r="G26" s="7">
        <v>19994.234985375573</v>
      </c>
      <c r="H26" s="7">
        <v>15312.455615783187</v>
      </c>
      <c r="I26" s="7">
        <v>22245.747391703138</v>
      </c>
      <c r="J26" s="7">
        <v>11587.897846968581</v>
      </c>
      <c r="K26" s="7">
        <v>19621.722135331325</v>
      </c>
      <c r="L26" s="38"/>
      <c r="M26" s="7">
        <v>47997.550569697916</v>
      </c>
      <c r="N26" s="7">
        <v>74352.449221210642</v>
      </c>
      <c r="O26" s="7">
        <v>31209.619982300112</v>
      </c>
      <c r="P26" s="26"/>
      <c r="Q26" s="26"/>
      <c r="R26" s="72"/>
      <c r="S26" s="26"/>
      <c r="T26" s="26"/>
      <c r="U26" s="26"/>
      <c r="V26" s="26"/>
      <c r="W26" s="26"/>
      <c r="X26" s="26"/>
      <c r="Y26" s="26"/>
      <c r="Z26" s="26"/>
      <c r="AA26" s="26"/>
      <c r="AB26" s="26"/>
      <c r="AC26" s="26"/>
      <c r="AD26" s="26"/>
      <c r="AE26" s="26"/>
      <c r="AL26" s="26"/>
      <c r="AM26" s="26"/>
      <c r="AN26" s="26"/>
      <c r="AO26" s="26"/>
      <c r="AP26" s="26"/>
      <c r="AQ26" s="26"/>
      <c r="AR26" s="26"/>
      <c r="AS26" s="26"/>
      <c r="AT26" s="26"/>
      <c r="AU26" s="26"/>
      <c r="AV26" s="26"/>
      <c r="AW26" s="26"/>
    </row>
    <row r="27" spans="1:1024 1036:2044 2056:3064 3076:4096 4108:5116 5128:6136 6148:7168 7180:8188 8200:9208 9220:10240 10252:11260 11272:12280 12292:13312 13324:14332 14344:15352 15364:16360" s="5" customFormat="1" ht="12.75" x14ac:dyDescent="0.2">
      <c r="A27" s="22" t="s">
        <v>97</v>
      </c>
      <c r="B27" s="7">
        <v>-44167.957145806111</v>
      </c>
      <c r="C27" s="7">
        <v>-40190.861958891779</v>
      </c>
      <c r="D27" s="38">
        <v>-41792.755916104776</v>
      </c>
      <c r="E27" s="7">
        <v>-48508.779942484209</v>
      </c>
      <c r="F27" s="7">
        <v>-47169.914644450873</v>
      </c>
      <c r="G27" s="7">
        <v>-48365.124513577517</v>
      </c>
      <c r="H27" s="7">
        <v>-41371.486035833557</v>
      </c>
      <c r="I27" s="7">
        <v>-53754.897542703133</v>
      </c>
      <c r="J27" s="7">
        <v>-50073.870736291356</v>
      </c>
      <c r="K27" s="7">
        <v>-54485.015339100602</v>
      </c>
      <c r="L27" s="38"/>
      <c r="M27" s="7">
        <v>-174653.48170173093</v>
      </c>
      <c r="N27" s="7">
        <v>-190661.42273656497</v>
      </c>
      <c r="O27" s="7">
        <v>-104558.88607539194</v>
      </c>
      <c r="P27" s="26"/>
      <c r="Q27" s="26"/>
      <c r="R27" s="72"/>
      <c r="S27" s="26"/>
      <c r="T27" s="26"/>
      <c r="U27" s="26"/>
      <c r="V27" s="26"/>
      <c r="W27" s="26"/>
      <c r="X27" s="26"/>
      <c r="Y27" s="26"/>
      <c r="Z27" s="26"/>
      <c r="AA27" s="26"/>
      <c r="AB27" s="26"/>
      <c r="AC27" s="26"/>
      <c r="AD27" s="26"/>
      <c r="AE27" s="26"/>
      <c r="AL27" s="26"/>
      <c r="AM27" s="26"/>
      <c r="AN27" s="26"/>
      <c r="AO27" s="26"/>
      <c r="AP27" s="26"/>
      <c r="AQ27" s="26"/>
      <c r="AR27" s="26"/>
      <c r="AS27" s="26"/>
      <c r="AT27" s="26"/>
      <c r="AU27" s="26"/>
      <c r="AV27" s="26"/>
      <c r="AW27" s="26"/>
    </row>
    <row r="28" spans="1:1024 1036:2044 2056:3064 3076:4096 4108:5116 5128:6136 6148:7168 7180:8188 8200:9208 9220:10240 10252:11260 11272:12280 12292:13312 13324:14332 14344:15352 15364:16360" s="19" customFormat="1" ht="12.75" x14ac:dyDescent="0.2">
      <c r="A28" s="46" t="s">
        <v>20</v>
      </c>
      <c r="B28" s="19">
        <v>125853.925460566</v>
      </c>
      <c r="C28" s="19">
        <v>110650.36440365401</v>
      </c>
      <c r="D28" s="19">
        <v>116448.141739471</v>
      </c>
      <c r="E28" s="19">
        <v>132565.70058915199</v>
      </c>
      <c r="F28" s="19">
        <v>130288.3047285584</v>
      </c>
      <c r="G28" s="19">
        <v>154804.95646033299</v>
      </c>
      <c r="H28" s="19">
        <v>147039.91330854601</v>
      </c>
      <c r="I28" s="19">
        <v>180988.16221135671</v>
      </c>
      <c r="J28" s="19">
        <v>158443.60073062027</v>
      </c>
      <c r="K28" s="19">
        <v>179754.21294260689</v>
      </c>
      <c r="L28" s="57"/>
      <c r="M28" s="19">
        <v>485518.13219284202</v>
      </c>
      <c r="N28" s="19">
        <v>613121.33670929493</v>
      </c>
      <c r="O28" s="19">
        <v>338197.81367322645</v>
      </c>
      <c r="P28" s="26"/>
      <c r="Q28" s="26"/>
      <c r="R28" s="72"/>
      <c r="S28" s="26"/>
      <c r="T28" s="26"/>
      <c r="U28" s="26"/>
      <c r="V28" s="26"/>
      <c r="W28" s="26"/>
      <c r="X28" s="26"/>
      <c r="Y28" s="26"/>
      <c r="Z28" s="26"/>
      <c r="AA28" s="26"/>
      <c r="AB28" s="26"/>
      <c r="AC28" s="26"/>
      <c r="AD28" s="26"/>
      <c r="AE28" s="26"/>
      <c r="AF28" s="8"/>
      <c r="AG28" s="8"/>
      <c r="AH28" s="8"/>
      <c r="AI28" s="8"/>
      <c r="AJ28" s="8"/>
      <c r="AK28" s="8"/>
      <c r="AL28" s="26"/>
      <c r="AM28" s="26"/>
      <c r="AN28" s="26"/>
      <c r="AO28" s="26"/>
      <c r="AP28" s="26"/>
      <c r="AQ28" s="26"/>
      <c r="AR28" s="26"/>
      <c r="AS28" s="26"/>
      <c r="AT28" s="26"/>
      <c r="AU28" s="26"/>
      <c r="AV28" s="26"/>
      <c r="AW28" s="26"/>
      <c r="AX28" s="8"/>
      <c r="AY28" s="8"/>
      <c r="AZ28" s="6"/>
      <c r="BA28" s="8"/>
      <c r="BB28" s="8"/>
      <c r="BC28" s="8"/>
      <c r="BD28" s="8"/>
      <c r="BE28" s="8"/>
      <c r="BF28" s="8"/>
      <c r="BG28" s="8"/>
      <c r="BH28" s="8"/>
      <c r="BI28" s="8"/>
      <c r="BJ28" s="8"/>
      <c r="BK28" s="8"/>
      <c r="BL28" s="6"/>
      <c r="BM28" s="8"/>
      <c r="BN28" s="8"/>
      <c r="BO28" s="8"/>
      <c r="BP28" s="8"/>
      <c r="BQ28" s="8"/>
      <c r="BR28" s="8"/>
      <c r="BS28" s="8"/>
      <c r="BT28" s="8"/>
      <c r="BU28" s="8"/>
      <c r="BV28" s="8"/>
      <c r="BW28" s="8"/>
      <c r="BX28" s="6"/>
      <c r="BY28" s="8"/>
      <c r="BZ28" s="8"/>
      <c r="CA28" s="8"/>
      <c r="CB28" s="8"/>
      <c r="CC28" s="8"/>
      <c r="CD28" s="8"/>
      <c r="CE28" s="8"/>
      <c r="CF28" s="8"/>
      <c r="CG28" s="8"/>
      <c r="CH28" s="8"/>
      <c r="CI28" s="8"/>
      <c r="CJ28" s="6"/>
      <c r="CK28" s="8"/>
      <c r="CL28" s="8"/>
      <c r="CM28" s="8"/>
      <c r="CN28" s="8"/>
      <c r="CO28" s="8"/>
      <c r="CP28" s="8"/>
      <c r="CQ28" s="8"/>
      <c r="CR28" s="8"/>
      <c r="CS28" s="8"/>
      <c r="CT28" s="8"/>
      <c r="CU28" s="8"/>
      <c r="CV28" s="6"/>
      <c r="CW28" s="8"/>
      <c r="CX28" s="8"/>
      <c r="CY28" s="8"/>
      <c r="CZ28" s="8"/>
      <c r="DA28" s="8"/>
      <c r="DB28" s="8"/>
      <c r="DC28" s="8"/>
      <c r="DD28" s="8"/>
      <c r="DE28" s="8"/>
      <c r="DF28" s="8"/>
      <c r="DG28" s="8"/>
      <c r="DH28" s="6"/>
      <c r="DI28" s="8"/>
      <c r="DJ28" s="8"/>
      <c r="DK28" s="8"/>
      <c r="DL28" s="8"/>
      <c r="DM28" s="8"/>
      <c r="DN28" s="8"/>
      <c r="DO28" s="8"/>
      <c r="DP28" s="8"/>
      <c r="DQ28" s="8"/>
      <c r="DR28" s="8"/>
      <c r="DS28" s="8"/>
      <c r="DT28" s="6"/>
      <c r="DU28" s="8"/>
      <c r="DV28" s="8"/>
      <c r="DW28" s="8"/>
      <c r="DX28" s="8"/>
      <c r="DY28" s="8"/>
      <c r="DZ28" s="8"/>
      <c r="EA28" s="8"/>
      <c r="EB28" s="8"/>
      <c r="EC28" s="8"/>
      <c r="ED28" s="8"/>
      <c r="EE28" s="8"/>
      <c r="EF28" s="6"/>
      <c r="EG28" s="8"/>
      <c r="EH28" s="8"/>
      <c r="EI28" s="8"/>
      <c r="EJ28" s="8"/>
      <c r="EK28" s="8"/>
      <c r="EL28" s="8"/>
      <c r="EM28" s="8"/>
      <c r="EN28" s="8"/>
      <c r="EO28" s="8"/>
      <c r="EP28" s="8"/>
      <c r="EQ28" s="8"/>
      <c r="ER28" s="6"/>
      <c r="ES28" s="8"/>
      <c r="ET28" s="8"/>
      <c r="EU28" s="8"/>
      <c r="EV28" s="8"/>
      <c r="EW28" s="8"/>
      <c r="EX28" s="8"/>
      <c r="EY28" s="8"/>
      <c r="EZ28" s="8"/>
      <c r="FA28" s="8"/>
      <c r="FB28" s="8"/>
      <c r="FC28" s="8"/>
      <c r="FD28" s="6"/>
      <c r="FE28" s="8"/>
      <c r="FF28" s="8"/>
      <c r="FG28" s="8"/>
      <c r="FH28" s="8"/>
      <c r="FI28" s="8"/>
      <c r="FJ28" s="8"/>
      <c r="FK28" s="8"/>
      <c r="FL28" s="8"/>
      <c r="FM28" s="8"/>
      <c r="FN28" s="8"/>
      <c r="FO28" s="8"/>
      <c r="FP28" s="6"/>
      <c r="FQ28" s="8"/>
      <c r="FR28" s="8"/>
      <c r="FS28" s="8"/>
      <c r="FT28" s="8"/>
      <c r="FU28" s="8"/>
      <c r="FV28" s="8"/>
      <c r="FW28" s="8"/>
      <c r="FX28" s="8"/>
      <c r="FY28" s="8"/>
      <c r="FZ28" s="8"/>
      <c r="GA28" s="8"/>
      <c r="GB28" s="6"/>
      <c r="GC28" s="8"/>
      <c r="GD28" s="8"/>
      <c r="GE28" s="8"/>
      <c r="GF28" s="8"/>
      <c r="GG28" s="8"/>
      <c r="GH28" s="8"/>
      <c r="GI28" s="8"/>
      <c r="GJ28" s="8"/>
      <c r="GK28" s="8"/>
      <c r="GL28" s="8"/>
      <c r="GM28" s="8"/>
      <c r="GN28" s="6"/>
      <c r="GO28" s="8"/>
      <c r="GP28" s="8"/>
      <c r="GQ28" s="8"/>
      <c r="GR28" s="8"/>
      <c r="GS28" s="8"/>
      <c r="GT28" s="8"/>
      <c r="GU28" s="8"/>
      <c r="GV28" s="8"/>
      <c r="GW28" s="8"/>
      <c r="GX28" s="8"/>
      <c r="GY28" s="8"/>
      <c r="GZ28" s="6"/>
      <c r="HA28" s="8"/>
      <c r="HB28" s="8"/>
      <c r="HC28" s="8"/>
      <c r="HD28" s="8"/>
      <c r="HE28" s="8"/>
      <c r="HF28" s="8"/>
      <c r="HG28" s="8"/>
      <c r="HH28" s="8"/>
      <c r="HI28" s="8"/>
      <c r="HJ28" s="8"/>
      <c r="HK28" s="8"/>
      <c r="HL28" s="18"/>
      <c r="HX28" s="18"/>
      <c r="IJ28" s="18"/>
      <c r="IV28" s="18"/>
      <c r="JH28" s="18"/>
      <c r="JT28" s="18"/>
      <c r="KF28" s="18"/>
      <c r="KR28" s="18"/>
      <c r="LD28" s="18"/>
      <c r="LP28" s="18"/>
      <c r="MB28" s="18"/>
      <c r="MN28" s="18"/>
      <c r="MZ28" s="18"/>
      <c r="NL28" s="18"/>
      <c r="NX28" s="18"/>
      <c r="OJ28" s="18"/>
      <c r="OV28" s="18"/>
      <c r="PH28" s="18"/>
      <c r="PT28" s="18"/>
      <c r="QF28" s="18"/>
      <c r="QR28" s="18"/>
      <c r="RD28" s="18"/>
      <c r="RP28" s="18"/>
      <c r="SB28" s="18"/>
      <c r="SN28" s="18"/>
      <c r="SZ28" s="18"/>
      <c r="TL28" s="18"/>
      <c r="TX28" s="18"/>
      <c r="UJ28" s="18"/>
      <c r="UV28" s="18"/>
      <c r="VH28" s="18"/>
      <c r="VT28" s="18"/>
      <c r="WF28" s="18"/>
      <c r="WR28" s="18"/>
      <c r="XD28" s="18"/>
      <c r="XP28" s="18"/>
      <c r="YB28" s="18"/>
      <c r="YN28" s="18"/>
      <c r="YZ28" s="18"/>
      <c r="ZL28" s="18"/>
      <c r="ZX28" s="18"/>
      <c r="AAJ28" s="18"/>
      <c r="AAV28" s="18"/>
      <c r="ABH28" s="18"/>
      <c r="ABT28" s="18"/>
      <c r="ACF28" s="18"/>
      <c r="ACR28" s="18"/>
      <c r="ADD28" s="18"/>
      <c r="ADP28" s="18"/>
      <c r="AEB28" s="18"/>
      <c r="AEN28" s="18"/>
      <c r="AEZ28" s="18"/>
      <c r="AFL28" s="18"/>
      <c r="AFX28" s="18"/>
      <c r="AGJ28" s="18"/>
      <c r="AGV28" s="18"/>
      <c r="AHH28" s="18"/>
      <c r="AHT28" s="18"/>
      <c r="AIF28" s="18"/>
      <c r="AIR28" s="18"/>
      <c r="AJD28" s="18"/>
      <c r="AJP28" s="18"/>
      <c r="AKB28" s="18"/>
      <c r="AKN28" s="18"/>
      <c r="AKZ28" s="18"/>
      <c r="ALL28" s="18"/>
      <c r="ALX28" s="18"/>
      <c r="AMJ28" s="18"/>
      <c r="AMV28" s="18"/>
      <c r="ANH28" s="18"/>
      <c r="ANT28" s="18"/>
      <c r="AOF28" s="18"/>
      <c r="AOR28" s="18"/>
      <c r="APD28" s="18"/>
      <c r="APP28" s="18"/>
      <c r="AQB28" s="18"/>
      <c r="AQN28" s="18"/>
      <c r="AQZ28" s="18"/>
      <c r="ARL28" s="18"/>
      <c r="ARX28" s="18"/>
      <c r="ASJ28" s="18"/>
      <c r="ASV28" s="18"/>
      <c r="ATH28" s="18"/>
      <c r="ATT28" s="18"/>
      <c r="AUF28" s="18"/>
      <c r="AUR28" s="18"/>
      <c r="AVD28" s="18"/>
      <c r="AVP28" s="18"/>
      <c r="AWB28" s="18"/>
      <c r="AWN28" s="18"/>
      <c r="AWZ28" s="18"/>
      <c r="AXL28" s="18"/>
      <c r="AXX28" s="18"/>
      <c r="AYJ28" s="18"/>
      <c r="AYV28" s="18"/>
      <c r="AZH28" s="18"/>
      <c r="AZT28" s="18"/>
      <c r="BAF28" s="18"/>
      <c r="BAR28" s="18"/>
      <c r="BBD28" s="18"/>
      <c r="BBP28" s="18"/>
      <c r="BCB28" s="18"/>
      <c r="BCN28" s="18"/>
      <c r="BCZ28" s="18"/>
      <c r="BDL28" s="18"/>
      <c r="BDX28" s="18"/>
      <c r="BEJ28" s="18"/>
      <c r="BEV28" s="18"/>
      <c r="BFH28" s="18"/>
      <c r="BFT28" s="18"/>
      <c r="BGF28" s="18"/>
      <c r="BGR28" s="18"/>
      <c r="BHD28" s="18"/>
      <c r="BHP28" s="18"/>
      <c r="BIB28" s="18"/>
      <c r="BIN28" s="18"/>
      <c r="BIZ28" s="18"/>
      <c r="BJL28" s="18"/>
      <c r="BJX28" s="18"/>
      <c r="BKJ28" s="18"/>
      <c r="BKV28" s="18"/>
      <c r="BLH28" s="18"/>
      <c r="BLT28" s="18"/>
      <c r="BMF28" s="18"/>
      <c r="BMR28" s="18"/>
      <c r="BND28" s="18"/>
      <c r="BNP28" s="18"/>
      <c r="BOB28" s="18"/>
      <c r="BON28" s="18"/>
      <c r="BOZ28" s="18"/>
      <c r="BPL28" s="18"/>
      <c r="BPX28" s="18"/>
      <c r="BQJ28" s="18"/>
      <c r="BQV28" s="18"/>
      <c r="BRH28" s="18"/>
      <c r="BRT28" s="18"/>
      <c r="BSF28" s="18"/>
      <c r="BSR28" s="18"/>
      <c r="BTD28" s="18"/>
      <c r="BTP28" s="18"/>
      <c r="BUB28" s="18"/>
      <c r="BUN28" s="18"/>
      <c r="BUZ28" s="18"/>
      <c r="BVL28" s="18"/>
      <c r="BVX28" s="18"/>
      <c r="BWJ28" s="18"/>
      <c r="BWV28" s="18"/>
      <c r="BXH28" s="18"/>
      <c r="BXT28" s="18"/>
      <c r="BYF28" s="18"/>
      <c r="BYR28" s="18"/>
      <c r="BZD28" s="18"/>
      <c r="BZP28" s="18"/>
      <c r="CAB28" s="18"/>
      <c r="CAN28" s="18"/>
      <c r="CAZ28" s="18"/>
      <c r="CBL28" s="18"/>
      <c r="CBX28" s="18"/>
      <c r="CCJ28" s="18"/>
      <c r="CCV28" s="18"/>
      <c r="CDH28" s="18"/>
      <c r="CDT28" s="18"/>
      <c r="CEF28" s="18"/>
      <c r="CER28" s="18"/>
      <c r="CFD28" s="18"/>
      <c r="CFP28" s="18"/>
      <c r="CGB28" s="18"/>
      <c r="CGN28" s="18"/>
      <c r="CGZ28" s="18"/>
      <c r="CHL28" s="18"/>
      <c r="CHX28" s="18"/>
      <c r="CIJ28" s="18"/>
      <c r="CIV28" s="18"/>
      <c r="CJH28" s="18"/>
      <c r="CJT28" s="18"/>
      <c r="CKF28" s="18"/>
      <c r="CKR28" s="18"/>
      <c r="CLD28" s="18"/>
      <c r="CLP28" s="18"/>
      <c r="CMB28" s="18"/>
      <c r="CMN28" s="18"/>
      <c r="CMZ28" s="18"/>
      <c r="CNL28" s="18"/>
      <c r="CNX28" s="18"/>
      <c r="COJ28" s="18"/>
      <c r="COV28" s="18"/>
      <c r="CPH28" s="18"/>
      <c r="CPT28" s="18"/>
      <c r="CQF28" s="18"/>
      <c r="CQR28" s="18"/>
      <c r="CRD28" s="18"/>
      <c r="CRP28" s="18"/>
      <c r="CSB28" s="18"/>
      <c r="CSN28" s="18"/>
      <c r="CSZ28" s="18"/>
      <c r="CTL28" s="18"/>
      <c r="CTX28" s="18"/>
      <c r="CUJ28" s="18"/>
      <c r="CUV28" s="18"/>
      <c r="CVH28" s="18"/>
      <c r="CVT28" s="18"/>
      <c r="CWF28" s="18"/>
      <c r="CWR28" s="18"/>
      <c r="CXD28" s="18"/>
      <c r="CXP28" s="18"/>
      <c r="CYB28" s="18"/>
      <c r="CYN28" s="18"/>
      <c r="CYZ28" s="18"/>
      <c r="CZL28" s="18"/>
      <c r="CZX28" s="18"/>
      <c r="DAJ28" s="18"/>
      <c r="DAV28" s="18"/>
      <c r="DBH28" s="18"/>
      <c r="DBT28" s="18"/>
      <c r="DCF28" s="18"/>
      <c r="DCR28" s="18"/>
      <c r="DDD28" s="18"/>
      <c r="DDP28" s="18"/>
      <c r="DEB28" s="18"/>
      <c r="DEN28" s="18"/>
      <c r="DEZ28" s="18"/>
      <c r="DFL28" s="18"/>
      <c r="DFX28" s="18"/>
      <c r="DGJ28" s="18"/>
      <c r="DGV28" s="18"/>
      <c r="DHH28" s="18"/>
      <c r="DHT28" s="18"/>
      <c r="DIF28" s="18"/>
      <c r="DIR28" s="18"/>
      <c r="DJD28" s="18"/>
      <c r="DJP28" s="18"/>
      <c r="DKB28" s="18"/>
      <c r="DKN28" s="18"/>
      <c r="DKZ28" s="18"/>
      <c r="DLL28" s="18"/>
      <c r="DLX28" s="18"/>
      <c r="DMJ28" s="18"/>
      <c r="DMV28" s="18"/>
      <c r="DNH28" s="18"/>
      <c r="DNT28" s="18"/>
      <c r="DOF28" s="18"/>
      <c r="DOR28" s="18"/>
      <c r="DPD28" s="18"/>
      <c r="DPP28" s="18"/>
      <c r="DQB28" s="18"/>
      <c r="DQN28" s="18"/>
      <c r="DQZ28" s="18"/>
      <c r="DRL28" s="18"/>
      <c r="DRX28" s="18"/>
      <c r="DSJ28" s="18"/>
      <c r="DSV28" s="18"/>
      <c r="DTH28" s="18"/>
      <c r="DTT28" s="18"/>
      <c r="DUF28" s="18"/>
      <c r="DUR28" s="18"/>
      <c r="DVD28" s="18"/>
      <c r="DVP28" s="18"/>
      <c r="DWB28" s="18"/>
      <c r="DWN28" s="18"/>
      <c r="DWZ28" s="18"/>
      <c r="DXL28" s="18"/>
      <c r="DXX28" s="18"/>
      <c r="DYJ28" s="18"/>
      <c r="DYV28" s="18"/>
      <c r="DZH28" s="18"/>
      <c r="DZT28" s="18"/>
      <c r="EAF28" s="18"/>
      <c r="EAR28" s="18"/>
      <c r="EBD28" s="18"/>
      <c r="EBP28" s="18"/>
      <c r="ECB28" s="18"/>
      <c r="ECN28" s="18"/>
      <c r="ECZ28" s="18"/>
      <c r="EDL28" s="18"/>
      <c r="EDX28" s="18"/>
      <c r="EEJ28" s="18"/>
      <c r="EEV28" s="18"/>
      <c r="EFH28" s="18"/>
      <c r="EFT28" s="18"/>
      <c r="EGF28" s="18"/>
      <c r="EGR28" s="18"/>
      <c r="EHD28" s="18"/>
      <c r="EHP28" s="18"/>
      <c r="EIB28" s="18"/>
      <c r="EIN28" s="18"/>
      <c r="EIZ28" s="18"/>
      <c r="EJL28" s="18"/>
      <c r="EJX28" s="18"/>
      <c r="EKJ28" s="18"/>
      <c r="EKV28" s="18"/>
      <c r="ELH28" s="18"/>
      <c r="ELT28" s="18"/>
      <c r="EMF28" s="18"/>
      <c r="EMR28" s="18"/>
      <c r="END28" s="18"/>
      <c r="ENP28" s="18"/>
      <c r="EOB28" s="18"/>
      <c r="EON28" s="18"/>
      <c r="EOZ28" s="18"/>
      <c r="EPL28" s="18"/>
      <c r="EPX28" s="18"/>
      <c r="EQJ28" s="18"/>
      <c r="EQV28" s="18"/>
      <c r="ERH28" s="18"/>
      <c r="ERT28" s="18"/>
      <c r="ESF28" s="18"/>
      <c r="ESR28" s="18"/>
      <c r="ETD28" s="18"/>
      <c r="ETP28" s="18"/>
      <c r="EUB28" s="18"/>
      <c r="EUN28" s="18"/>
      <c r="EUZ28" s="18"/>
      <c r="EVL28" s="18"/>
      <c r="EVX28" s="18"/>
      <c r="EWJ28" s="18"/>
      <c r="EWV28" s="18"/>
      <c r="EXH28" s="18"/>
      <c r="EXT28" s="18"/>
      <c r="EYF28" s="18"/>
      <c r="EYR28" s="18"/>
      <c r="EZD28" s="18"/>
      <c r="EZP28" s="18"/>
      <c r="FAB28" s="18"/>
      <c r="FAN28" s="18"/>
      <c r="FAZ28" s="18"/>
      <c r="FBL28" s="18"/>
      <c r="FBX28" s="18"/>
      <c r="FCJ28" s="18"/>
      <c r="FCV28" s="18"/>
      <c r="FDH28" s="18"/>
      <c r="FDT28" s="18"/>
      <c r="FEF28" s="18"/>
      <c r="FER28" s="18"/>
      <c r="FFD28" s="18"/>
      <c r="FFP28" s="18"/>
      <c r="FGB28" s="18"/>
      <c r="FGN28" s="18"/>
      <c r="FGZ28" s="18"/>
      <c r="FHL28" s="18"/>
      <c r="FHX28" s="18"/>
      <c r="FIJ28" s="18"/>
      <c r="FIV28" s="18"/>
      <c r="FJH28" s="18"/>
      <c r="FJT28" s="18"/>
      <c r="FKF28" s="18"/>
      <c r="FKR28" s="18"/>
      <c r="FLD28" s="18"/>
      <c r="FLP28" s="18"/>
      <c r="FMB28" s="18"/>
      <c r="FMN28" s="18"/>
      <c r="FMZ28" s="18"/>
      <c r="FNL28" s="18"/>
      <c r="FNX28" s="18"/>
      <c r="FOJ28" s="18"/>
      <c r="FOV28" s="18"/>
      <c r="FPH28" s="18"/>
      <c r="FPT28" s="18"/>
      <c r="FQF28" s="18"/>
      <c r="FQR28" s="18"/>
      <c r="FRD28" s="18"/>
      <c r="FRP28" s="18"/>
      <c r="FSB28" s="18"/>
      <c r="FSN28" s="18"/>
      <c r="FSZ28" s="18"/>
      <c r="FTL28" s="18"/>
      <c r="FTX28" s="18"/>
      <c r="FUJ28" s="18"/>
      <c r="FUV28" s="18"/>
      <c r="FVH28" s="18"/>
      <c r="FVT28" s="18"/>
      <c r="FWF28" s="18"/>
      <c r="FWR28" s="18"/>
      <c r="FXD28" s="18"/>
      <c r="FXP28" s="18"/>
      <c r="FYB28" s="18"/>
      <c r="FYN28" s="18"/>
      <c r="FYZ28" s="18"/>
      <c r="FZL28" s="18"/>
      <c r="FZX28" s="18"/>
      <c r="GAJ28" s="18"/>
      <c r="GAV28" s="18"/>
      <c r="GBH28" s="18"/>
      <c r="GBT28" s="18"/>
      <c r="GCF28" s="18"/>
      <c r="GCR28" s="18"/>
      <c r="GDD28" s="18"/>
      <c r="GDP28" s="18"/>
      <c r="GEB28" s="18"/>
      <c r="GEN28" s="18"/>
      <c r="GEZ28" s="18"/>
      <c r="GFL28" s="18"/>
      <c r="GFX28" s="18"/>
      <c r="GGJ28" s="18"/>
      <c r="GGV28" s="18"/>
      <c r="GHH28" s="18"/>
      <c r="GHT28" s="18"/>
      <c r="GIF28" s="18"/>
      <c r="GIR28" s="18"/>
      <c r="GJD28" s="18"/>
      <c r="GJP28" s="18"/>
      <c r="GKB28" s="18"/>
      <c r="GKN28" s="18"/>
      <c r="GKZ28" s="18"/>
      <c r="GLL28" s="18"/>
      <c r="GLX28" s="18"/>
      <c r="GMJ28" s="18"/>
      <c r="GMV28" s="18"/>
      <c r="GNH28" s="18"/>
      <c r="GNT28" s="18"/>
      <c r="GOF28" s="18"/>
      <c r="GOR28" s="18"/>
      <c r="GPD28" s="18"/>
      <c r="GPP28" s="18"/>
      <c r="GQB28" s="18"/>
      <c r="GQN28" s="18"/>
      <c r="GQZ28" s="18"/>
      <c r="GRL28" s="18"/>
      <c r="GRX28" s="18"/>
      <c r="GSJ28" s="18"/>
      <c r="GSV28" s="18"/>
      <c r="GTH28" s="18"/>
      <c r="GTT28" s="18"/>
      <c r="GUF28" s="18"/>
      <c r="GUR28" s="18"/>
      <c r="GVD28" s="18"/>
      <c r="GVP28" s="18"/>
      <c r="GWB28" s="18"/>
      <c r="GWN28" s="18"/>
      <c r="GWZ28" s="18"/>
      <c r="GXL28" s="18"/>
      <c r="GXX28" s="18"/>
      <c r="GYJ28" s="18"/>
      <c r="GYV28" s="18"/>
      <c r="GZH28" s="18"/>
      <c r="GZT28" s="18"/>
      <c r="HAF28" s="18"/>
      <c r="HAR28" s="18"/>
      <c r="HBD28" s="18"/>
      <c r="HBP28" s="18"/>
      <c r="HCB28" s="18"/>
      <c r="HCN28" s="18"/>
      <c r="HCZ28" s="18"/>
      <c r="HDL28" s="18"/>
      <c r="HDX28" s="18"/>
      <c r="HEJ28" s="18"/>
      <c r="HEV28" s="18"/>
      <c r="HFH28" s="18"/>
      <c r="HFT28" s="18"/>
      <c r="HGF28" s="18"/>
      <c r="HGR28" s="18"/>
      <c r="HHD28" s="18"/>
      <c r="HHP28" s="18"/>
      <c r="HIB28" s="18"/>
      <c r="HIN28" s="18"/>
      <c r="HIZ28" s="18"/>
      <c r="HJL28" s="18"/>
      <c r="HJX28" s="18"/>
      <c r="HKJ28" s="18"/>
      <c r="HKV28" s="18"/>
      <c r="HLH28" s="18"/>
      <c r="HLT28" s="18"/>
      <c r="HMF28" s="18"/>
      <c r="HMR28" s="18"/>
      <c r="HND28" s="18"/>
      <c r="HNP28" s="18"/>
      <c r="HOB28" s="18"/>
      <c r="HON28" s="18"/>
      <c r="HOZ28" s="18"/>
      <c r="HPL28" s="18"/>
      <c r="HPX28" s="18"/>
      <c r="HQJ28" s="18"/>
      <c r="HQV28" s="18"/>
      <c r="HRH28" s="18"/>
      <c r="HRT28" s="18"/>
      <c r="HSF28" s="18"/>
      <c r="HSR28" s="18"/>
      <c r="HTD28" s="18"/>
      <c r="HTP28" s="18"/>
      <c r="HUB28" s="18"/>
      <c r="HUN28" s="18"/>
      <c r="HUZ28" s="18"/>
      <c r="HVL28" s="18"/>
      <c r="HVX28" s="18"/>
      <c r="HWJ28" s="18"/>
      <c r="HWV28" s="18"/>
      <c r="HXH28" s="18"/>
      <c r="HXT28" s="18"/>
      <c r="HYF28" s="18"/>
      <c r="HYR28" s="18"/>
      <c r="HZD28" s="18"/>
      <c r="HZP28" s="18"/>
      <c r="IAB28" s="18"/>
      <c r="IAN28" s="18"/>
      <c r="IAZ28" s="18"/>
      <c r="IBL28" s="18"/>
      <c r="IBX28" s="18"/>
      <c r="ICJ28" s="18"/>
      <c r="ICV28" s="18"/>
      <c r="IDH28" s="18"/>
      <c r="IDT28" s="18"/>
      <c r="IEF28" s="18"/>
      <c r="IER28" s="18"/>
      <c r="IFD28" s="18"/>
      <c r="IFP28" s="18"/>
      <c r="IGB28" s="18"/>
      <c r="IGN28" s="18"/>
      <c r="IGZ28" s="18"/>
      <c r="IHL28" s="18"/>
      <c r="IHX28" s="18"/>
      <c r="IIJ28" s="18"/>
      <c r="IIV28" s="18"/>
      <c r="IJH28" s="18"/>
      <c r="IJT28" s="18"/>
      <c r="IKF28" s="18"/>
      <c r="IKR28" s="18"/>
      <c r="ILD28" s="18"/>
      <c r="ILP28" s="18"/>
      <c r="IMB28" s="18"/>
      <c r="IMN28" s="18"/>
      <c r="IMZ28" s="18"/>
      <c r="INL28" s="18"/>
      <c r="INX28" s="18"/>
      <c r="IOJ28" s="18"/>
      <c r="IOV28" s="18"/>
      <c r="IPH28" s="18"/>
      <c r="IPT28" s="18"/>
      <c r="IQF28" s="18"/>
      <c r="IQR28" s="18"/>
      <c r="IRD28" s="18"/>
      <c r="IRP28" s="18"/>
      <c r="ISB28" s="18"/>
      <c r="ISN28" s="18"/>
      <c r="ISZ28" s="18"/>
      <c r="ITL28" s="18"/>
      <c r="ITX28" s="18"/>
      <c r="IUJ28" s="18"/>
      <c r="IUV28" s="18"/>
      <c r="IVH28" s="18"/>
      <c r="IVT28" s="18"/>
      <c r="IWF28" s="18"/>
      <c r="IWR28" s="18"/>
      <c r="IXD28" s="18"/>
      <c r="IXP28" s="18"/>
      <c r="IYB28" s="18"/>
      <c r="IYN28" s="18"/>
      <c r="IYZ28" s="18"/>
      <c r="IZL28" s="18"/>
      <c r="IZX28" s="18"/>
      <c r="JAJ28" s="18"/>
      <c r="JAV28" s="18"/>
      <c r="JBH28" s="18"/>
      <c r="JBT28" s="18"/>
      <c r="JCF28" s="18"/>
      <c r="JCR28" s="18"/>
      <c r="JDD28" s="18"/>
      <c r="JDP28" s="18"/>
      <c r="JEB28" s="18"/>
      <c r="JEN28" s="18"/>
      <c r="JEZ28" s="18"/>
      <c r="JFL28" s="18"/>
      <c r="JFX28" s="18"/>
      <c r="JGJ28" s="18"/>
      <c r="JGV28" s="18"/>
      <c r="JHH28" s="18"/>
      <c r="JHT28" s="18"/>
      <c r="JIF28" s="18"/>
      <c r="JIR28" s="18"/>
      <c r="JJD28" s="18"/>
      <c r="JJP28" s="18"/>
      <c r="JKB28" s="18"/>
      <c r="JKN28" s="18"/>
      <c r="JKZ28" s="18"/>
      <c r="JLL28" s="18"/>
      <c r="JLX28" s="18"/>
      <c r="JMJ28" s="18"/>
      <c r="JMV28" s="18"/>
      <c r="JNH28" s="18"/>
      <c r="JNT28" s="18"/>
      <c r="JOF28" s="18"/>
      <c r="JOR28" s="18"/>
      <c r="JPD28" s="18"/>
      <c r="JPP28" s="18"/>
      <c r="JQB28" s="18"/>
      <c r="JQN28" s="18"/>
      <c r="JQZ28" s="18"/>
      <c r="JRL28" s="18"/>
      <c r="JRX28" s="18"/>
      <c r="JSJ28" s="18"/>
      <c r="JSV28" s="18"/>
      <c r="JTH28" s="18"/>
      <c r="JTT28" s="18"/>
      <c r="JUF28" s="18"/>
      <c r="JUR28" s="18"/>
      <c r="JVD28" s="18"/>
      <c r="JVP28" s="18"/>
      <c r="JWB28" s="18"/>
      <c r="JWN28" s="18"/>
      <c r="JWZ28" s="18"/>
      <c r="JXL28" s="18"/>
      <c r="JXX28" s="18"/>
      <c r="JYJ28" s="18"/>
      <c r="JYV28" s="18"/>
      <c r="JZH28" s="18"/>
      <c r="JZT28" s="18"/>
      <c r="KAF28" s="18"/>
      <c r="KAR28" s="18"/>
      <c r="KBD28" s="18"/>
      <c r="KBP28" s="18"/>
      <c r="KCB28" s="18"/>
      <c r="KCN28" s="18"/>
      <c r="KCZ28" s="18"/>
      <c r="KDL28" s="18"/>
      <c r="KDX28" s="18"/>
      <c r="KEJ28" s="18"/>
      <c r="KEV28" s="18"/>
      <c r="KFH28" s="18"/>
      <c r="KFT28" s="18"/>
      <c r="KGF28" s="18"/>
      <c r="KGR28" s="18"/>
      <c r="KHD28" s="18"/>
      <c r="KHP28" s="18"/>
      <c r="KIB28" s="18"/>
      <c r="KIN28" s="18"/>
      <c r="KIZ28" s="18"/>
      <c r="KJL28" s="18"/>
      <c r="KJX28" s="18"/>
      <c r="KKJ28" s="18"/>
      <c r="KKV28" s="18"/>
      <c r="KLH28" s="18"/>
      <c r="KLT28" s="18"/>
      <c r="KMF28" s="18"/>
      <c r="KMR28" s="18"/>
      <c r="KND28" s="18"/>
      <c r="KNP28" s="18"/>
      <c r="KOB28" s="18"/>
      <c r="KON28" s="18"/>
      <c r="KOZ28" s="18"/>
      <c r="KPL28" s="18"/>
      <c r="KPX28" s="18"/>
      <c r="KQJ28" s="18"/>
      <c r="KQV28" s="18"/>
      <c r="KRH28" s="18"/>
      <c r="KRT28" s="18"/>
      <c r="KSF28" s="18"/>
      <c r="KSR28" s="18"/>
      <c r="KTD28" s="18"/>
      <c r="KTP28" s="18"/>
      <c r="KUB28" s="18"/>
      <c r="KUN28" s="18"/>
      <c r="KUZ28" s="18"/>
      <c r="KVL28" s="18"/>
      <c r="KVX28" s="18"/>
      <c r="KWJ28" s="18"/>
      <c r="KWV28" s="18"/>
      <c r="KXH28" s="18"/>
      <c r="KXT28" s="18"/>
      <c r="KYF28" s="18"/>
      <c r="KYR28" s="18"/>
      <c r="KZD28" s="18"/>
      <c r="KZP28" s="18"/>
      <c r="LAB28" s="18"/>
      <c r="LAN28" s="18"/>
      <c r="LAZ28" s="18"/>
      <c r="LBL28" s="18"/>
      <c r="LBX28" s="18"/>
      <c r="LCJ28" s="18"/>
      <c r="LCV28" s="18"/>
      <c r="LDH28" s="18"/>
      <c r="LDT28" s="18"/>
      <c r="LEF28" s="18"/>
      <c r="LER28" s="18"/>
      <c r="LFD28" s="18"/>
      <c r="LFP28" s="18"/>
      <c r="LGB28" s="18"/>
      <c r="LGN28" s="18"/>
      <c r="LGZ28" s="18"/>
      <c r="LHL28" s="18"/>
      <c r="LHX28" s="18"/>
      <c r="LIJ28" s="18"/>
      <c r="LIV28" s="18"/>
      <c r="LJH28" s="18"/>
      <c r="LJT28" s="18"/>
      <c r="LKF28" s="18"/>
      <c r="LKR28" s="18"/>
      <c r="LLD28" s="18"/>
      <c r="LLP28" s="18"/>
      <c r="LMB28" s="18"/>
      <c r="LMN28" s="18"/>
      <c r="LMZ28" s="18"/>
      <c r="LNL28" s="18"/>
      <c r="LNX28" s="18"/>
      <c r="LOJ28" s="18"/>
      <c r="LOV28" s="18"/>
      <c r="LPH28" s="18"/>
      <c r="LPT28" s="18"/>
      <c r="LQF28" s="18"/>
      <c r="LQR28" s="18"/>
      <c r="LRD28" s="18"/>
      <c r="LRP28" s="18"/>
      <c r="LSB28" s="18"/>
      <c r="LSN28" s="18"/>
      <c r="LSZ28" s="18"/>
      <c r="LTL28" s="18"/>
      <c r="LTX28" s="18"/>
      <c r="LUJ28" s="18"/>
      <c r="LUV28" s="18"/>
      <c r="LVH28" s="18"/>
      <c r="LVT28" s="18"/>
      <c r="LWF28" s="18"/>
      <c r="LWR28" s="18"/>
      <c r="LXD28" s="18"/>
      <c r="LXP28" s="18"/>
      <c r="LYB28" s="18"/>
      <c r="LYN28" s="18"/>
      <c r="LYZ28" s="18"/>
      <c r="LZL28" s="18"/>
      <c r="LZX28" s="18"/>
      <c r="MAJ28" s="18"/>
      <c r="MAV28" s="18"/>
      <c r="MBH28" s="18"/>
      <c r="MBT28" s="18"/>
      <c r="MCF28" s="18"/>
      <c r="MCR28" s="18"/>
      <c r="MDD28" s="18"/>
      <c r="MDP28" s="18"/>
      <c r="MEB28" s="18"/>
      <c r="MEN28" s="18"/>
      <c r="MEZ28" s="18"/>
      <c r="MFL28" s="18"/>
      <c r="MFX28" s="18"/>
      <c r="MGJ28" s="18"/>
      <c r="MGV28" s="18"/>
      <c r="MHH28" s="18"/>
      <c r="MHT28" s="18"/>
      <c r="MIF28" s="18"/>
      <c r="MIR28" s="18"/>
      <c r="MJD28" s="18"/>
      <c r="MJP28" s="18"/>
      <c r="MKB28" s="18"/>
      <c r="MKN28" s="18"/>
      <c r="MKZ28" s="18"/>
      <c r="MLL28" s="18"/>
      <c r="MLX28" s="18"/>
      <c r="MMJ28" s="18"/>
      <c r="MMV28" s="18"/>
      <c r="MNH28" s="18"/>
      <c r="MNT28" s="18"/>
      <c r="MOF28" s="18"/>
      <c r="MOR28" s="18"/>
      <c r="MPD28" s="18"/>
      <c r="MPP28" s="18"/>
      <c r="MQB28" s="18"/>
      <c r="MQN28" s="18"/>
      <c r="MQZ28" s="18"/>
      <c r="MRL28" s="18"/>
      <c r="MRX28" s="18"/>
      <c r="MSJ28" s="18"/>
      <c r="MSV28" s="18"/>
      <c r="MTH28" s="18"/>
      <c r="MTT28" s="18"/>
      <c r="MUF28" s="18"/>
      <c r="MUR28" s="18"/>
      <c r="MVD28" s="18"/>
      <c r="MVP28" s="18"/>
      <c r="MWB28" s="18"/>
      <c r="MWN28" s="18"/>
      <c r="MWZ28" s="18"/>
      <c r="MXL28" s="18"/>
      <c r="MXX28" s="18"/>
      <c r="MYJ28" s="18"/>
      <c r="MYV28" s="18"/>
      <c r="MZH28" s="18"/>
      <c r="MZT28" s="18"/>
      <c r="NAF28" s="18"/>
      <c r="NAR28" s="18"/>
      <c r="NBD28" s="18"/>
      <c r="NBP28" s="18"/>
      <c r="NCB28" s="18"/>
      <c r="NCN28" s="18"/>
      <c r="NCZ28" s="18"/>
      <c r="NDL28" s="18"/>
      <c r="NDX28" s="18"/>
      <c r="NEJ28" s="18"/>
      <c r="NEV28" s="18"/>
      <c r="NFH28" s="18"/>
      <c r="NFT28" s="18"/>
      <c r="NGF28" s="18"/>
      <c r="NGR28" s="18"/>
      <c r="NHD28" s="18"/>
      <c r="NHP28" s="18"/>
      <c r="NIB28" s="18"/>
      <c r="NIN28" s="18"/>
      <c r="NIZ28" s="18"/>
      <c r="NJL28" s="18"/>
      <c r="NJX28" s="18"/>
      <c r="NKJ28" s="18"/>
      <c r="NKV28" s="18"/>
      <c r="NLH28" s="18"/>
      <c r="NLT28" s="18"/>
      <c r="NMF28" s="18"/>
      <c r="NMR28" s="18"/>
      <c r="NND28" s="18"/>
      <c r="NNP28" s="18"/>
      <c r="NOB28" s="18"/>
      <c r="NON28" s="18"/>
      <c r="NOZ28" s="18"/>
      <c r="NPL28" s="18"/>
      <c r="NPX28" s="18"/>
      <c r="NQJ28" s="18"/>
      <c r="NQV28" s="18"/>
      <c r="NRH28" s="18"/>
      <c r="NRT28" s="18"/>
      <c r="NSF28" s="18"/>
      <c r="NSR28" s="18"/>
      <c r="NTD28" s="18"/>
      <c r="NTP28" s="18"/>
      <c r="NUB28" s="18"/>
      <c r="NUN28" s="18"/>
      <c r="NUZ28" s="18"/>
      <c r="NVL28" s="18"/>
      <c r="NVX28" s="18"/>
      <c r="NWJ28" s="18"/>
      <c r="NWV28" s="18"/>
      <c r="NXH28" s="18"/>
      <c r="NXT28" s="18"/>
      <c r="NYF28" s="18"/>
      <c r="NYR28" s="18"/>
      <c r="NZD28" s="18"/>
      <c r="NZP28" s="18"/>
      <c r="OAB28" s="18"/>
      <c r="OAN28" s="18"/>
      <c r="OAZ28" s="18"/>
      <c r="OBL28" s="18"/>
      <c r="OBX28" s="18"/>
      <c r="OCJ28" s="18"/>
      <c r="OCV28" s="18"/>
      <c r="ODH28" s="18"/>
      <c r="ODT28" s="18"/>
      <c r="OEF28" s="18"/>
      <c r="OER28" s="18"/>
      <c r="OFD28" s="18"/>
      <c r="OFP28" s="18"/>
      <c r="OGB28" s="18"/>
      <c r="OGN28" s="18"/>
      <c r="OGZ28" s="18"/>
      <c r="OHL28" s="18"/>
      <c r="OHX28" s="18"/>
      <c r="OIJ28" s="18"/>
      <c r="OIV28" s="18"/>
      <c r="OJH28" s="18"/>
      <c r="OJT28" s="18"/>
      <c r="OKF28" s="18"/>
      <c r="OKR28" s="18"/>
      <c r="OLD28" s="18"/>
      <c r="OLP28" s="18"/>
      <c r="OMB28" s="18"/>
      <c r="OMN28" s="18"/>
      <c r="OMZ28" s="18"/>
      <c r="ONL28" s="18"/>
      <c r="ONX28" s="18"/>
      <c r="OOJ28" s="18"/>
      <c r="OOV28" s="18"/>
      <c r="OPH28" s="18"/>
      <c r="OPT28" s="18"/>
      <c r="OQF28" s="18"/>
      <c r="OQR28" s="18"/>
      <c r="ORD28" s="18"/>
      <c r="ORP28" s="18"/>
      <c r="OSB28" s="18"/>
      <c r="OSN28" s="18"/>
      <c r="OSZ28" s="18"/>
      <c r="OTL28" s="18"/>
      <c r="OTX28" s="18"/>
      <c r="OUJ28" s="18"/>
      <c r="OUV28" s="18"/>
      <c r="OVH28" s="18"/>
      <c r="OVT28" s="18"/>
      <c r="OWF28" s="18"/>
      <c r="OWR28" s="18"/>
      <c r="OXD28" s="18"/>
      <c r="OXP28" s="18"/>
      <c r="OYB28" s="18"/>
      <c r="OYN28" s="18"/>
      <c r="OYZ28" s="18"/>
      <c r="OZL28" s="18"/>
      <c r="OZX28" s="18"/>
      <c r="PAJ28" s="18"/>
      <c r="PAV28" s="18"/>
      <c r="PBH28" s="18"/>
      <c r="PBT28" s="18"/>
      <c r="PCF28" s="18"/>
      <c r="PCR28" s="18"/>
      <c r="PDD28" s="18"/>
      <c r="PDP28" s="18"/>
      <c r="PEB28" s="18"/>
      <c r="PEN28" s="18"/>
      <c r="PEZ28" s="18"/>
      <c r="PFL28" s="18"/>
      <c r="PFX28" s="18"/>
      <c r="PGJ28" s="18"/>
      <c r="PGV28" s="18"/>
      <c r="PHH28" s="18"/>
      <c r="PHT28" s="18"/>
      <c r="PIF28" s="18"/>
      <c r="PIR28" s="18"/>
      <c r="PJD28" s="18"/>
      <c r="PJP28" s="18"/>
      <c r="PKB28" s="18"/>
      <c r="PKN28" s="18"/>
      <c r="PKZ28" s="18"/>
      <c r="PLL28" s="18"/>
      <c r="PLX28" s="18"/>
      <c r="PMJ28" s="18"/>
      <c r="PMV28" s="18"/>
      <c r="PNH28" s="18"/>
      <c r="PNT28" s="18"/>
      <c r="POF28" s="18"/>
      <c r="POR28" s="18"/>
      <c r="PPD28" s="18"/>
      <c r="PPP28" s="18"/>
      <c r="PQB28" s="18"/>
      <c r="PQN28" s="18"/>
      <c r="PQZ28" s="18"/>
      <c r="PRL28" s="18"/>
      <c r="PRX28" s="18"/>
      <c r="PSJ28" s="18"/>
      <c r="PSV28" s="18"/>
      <c r="PTH28" s="18"/>
      <c r="PTT28" s="18"/>
      <c r="PUF28" s="18"/>
      <c r="PUR28" s="18"/>
      <c r="PVD28" s="18"/>
      <c r="PVP28" s="18"/>
      <c r="PWB28" s="18"/>
      <c r="PWN28" s="18"/>
      <c r="PWZ28" s="18"/>
      <c r="PXL28" s="18"/>
      <c r="PXX28" s="18"/>
      <c r="PYJ28" s="18"/>
      <c r="PYV28" s="18"/>
      <c r="PZH28" s="18"/>
      <c r="PZT28" s="18"/>
      <c r="QAF28" s="18"/>
      <c r="QAR28" s="18"/>
      <c r="QBD28" s="18"/>
      <c r="QBP28" s="18"/>
      <c r="QCB28" s="18"/>
      <c r="QCN28" s="18"/>
      <c r="QCZ28" s="18"/>
      <c r="QDL28" s="18"/>
      <c r="QDX28" s="18"/>
      <c r="QEJ28" s="18"/>
      <c r="QEV28" s="18"/>
      <c r="QFH28" s="18"/>
      <c r="QFT28" s="18"/>
      <c r="QGF28" s="18"/>
      <c r="QGR28" s="18"/>
      <c r="QHD28" s="18"/>
      <c r="QHP28" s="18"/>
      <c r="QIB28" s="18"/>
      <c r="QIN28" s="18"/>
      <c r="QIZ28" s="18"/>
      <c r="QJL28" s="18"/>
      <c r="QJX28" s="18"/>
      <c r="QKJ28" s="18"/>
      <c r="QKV28" s="18"/>
      <c r="QLH28" s="18"/>
      <c r="QLT28" s="18"/>
      <c r="QMF28" s="18"/>
      <c r="QMR28" s="18"/>
      <c r="QND28" s="18"/>
      <c r="QNP28" s="18"/>
      <c r="QOB28" s="18"/>
      <c r="QON28" s="18"/>
      <c r="QOZ28" s="18"/>
      <c r="QPL28" s="18"/>
      <c r="QPX28" s="18"/>
      <c r="QQJ28" s="18"/>
      <c r="QQV28" s="18"/>
      <c r="QRH28" s="18"/>
      <c r="QRT28" s="18"/>
      <c r="QSF28" s="18"/>
      <c r="QSR28" s="18"/>
      <c r="QTD28" s="18"/>
      <c r="QTP28" s="18"/>
      <c r="QUB28" s="18"/>
      <c r="QUN28" s="18"/>
      <c r="QUZ28" s="18"/>
      <c r="QVL28" s="18"/>
      <c r="QVX28" s="18"/>
      <c r="QWJ28" s="18"/>
      <c r="QWV28" s="18"/>
      <c r="QXH28" s="18"/>
      <c r="QXT28" s="18"/>
      <c r="QYF28" s="18"/>
      <c r="QYR28" s="18"/>
      <c r="QZD28" s="18"/>
      <c r="QZP28" s="18"/>
      <c r="RAB28" s="18"/>
      <c r="RAN28" s="18"/>
      <c r="RAZ28" s="18"/>
      <c r="RBL28" s="18"/>
      <c r="RBX28" s="18"/>
      <c r="RCJ28" s="18"/>
      <c r="RCV28" s="18"/>
      <c r="RDH28" s="18"/>
      <c r="RDT28" s="18"/>
      <c r="REF28" s="18"/>
      <c r="RER28" s="18"/>
      <c r="RFD28" s="18"/>
      <c r="RFP28" s="18"/>
      <c r="RGB28" s="18"/>
      <c r="RGN28" s="18"/>
      <c r="RGZ28" s="18"/>
      <c r="RHL28" s="18"/>
      <c r="RHX28" s="18"/>
      <c r="RIJ28" s="18"/>
      <c r="RIV28" s="18"/>
      <c r="RJH28" s="18"/>
      <c r="RJT28" s="18"/>
      <c r="RKF28" s="18"/>
      <c r="RKR28" s="18"/>
      <c r="RLD28" s="18"/>
      <c r="RLP28" s="18"/>
      <c r="RMB28" s="18"/>
      <c r="RMN28" s="18"/>
      <c r="RMZ28" s="18"/>
      <c r="RNL28" s="18"/>
      <c r="RNX28" s="18"/>
      <c r="ROJ28" s="18"/>
      <c r="ROV28" s="18"/>
      <c r="RPH28" s="18"/>
      <c r="RPT28" s="18"/>
      <c r="RQF28" s="18"/>
      <c r="RQR28" s="18"/>
      <c r="RRD28" s="18"/>
      <c r="RRP28" s="18"/>
      <c r="RSB28" s="18"/>
      <c r="RSN28" s="18"/>
      <c r="RSZ28" s="18"/>
      <c r="RTL28" s="18"/>
      <c r="RTX28" s="18"/>
      <c r="RUJ28" s="18"/>
      <c r="RUV28" s="18"/>
      <c r="RVH28" s="18"/>
      <c r="RVT28" s="18"/>
      <c r="RWF28" s="18"/>
      <c r="RWR28" s="18"/>
      <c r="RXD28" s="18"/>
      <c r="RXP28" s="18"/>
      <c r="RYB28" s="18"/>
      <c r="RYN28" s="18"/>
      <c r="RYZ28" s="18"/>
      <c r="RZL28" s="18"/>
      <c r="RZX28" s="18"/>
      <c r="SAJ28" s="18"/>
      <c r="SAV28" s="18"/>
      <c r="SBH28" s="18"/>
      <c r="SBT28" s="18"/>
      <c r="SCF28" s="18"/>
      <c r="SCR28" s="18"/>
      <c r="SDD28" s="18"/>
      <c r="SDP28" s="18"/>
      <c r="SEB28" s="18"/>
      <c r="SEN28" s="18"/>
      <c r="SEZ28" s="18"/>
      <c r="SFL28" s="18"/>
      <c r="SFX28" s="18"/>
      <c r="SGJ28" s="18"/>
      <c r="SGV28" s="18"/>
      <c r="SHH28" s="18"/>
      <c r="SHT28" s="18"/>
      <c r="SIF28" s="18"/>
      <c r="SIR28" s="18"/>
      <c r="SJD28" s="18"/>
      <c r="SJP28" s="18"/>
      <c r="SKB28" s="18"/>
      <c r="SKN28" s="18"/>
      <c r="SKZ28" s="18"/>
      <c r="SLL28" s="18"/>
      <c r="SLX28" s="18"/>
      <c r="SMJ28" s="18"/>
      <c r="SMV28" s="18"/>
      <c r="SNH28" s="18"/>
      <c r="SNT28" s="18"/>
      <c r="SOF28" s="18"/>
      <c r="SOR28" s="18"/>
      <c r="SPD28" s="18"/>
      <c r="SPP28" s="18"/>
      <c r="SQB28" s="18"/>
      <c r="SQN28" s="18"/>
      <c r="SQZ28" s="18"/>
      <c r="SRL28" s="18"/>
      <c r="SRX28" s="18"/>
      <c r="SSJ28" s="18"/>
      <c r="SSV28" s="18"/>
      <c r="STH28" s="18"/>
      <c r="STT28" s="18"/>
      <c r="SUF28" s="18"/>
      <c r="SUR28" s="18"/>
      <c r="SVD28" s="18"/>
      <c r="SVP28" s="18"/>
      <c r="SWB28" s="18"/>
      <c r="SWN28" s="18"/>
      <c r="SWZ28" s="18"/>
      <c r="SXL28" s="18"/>
      <c r="SXX28" s="18"/>
      <c r="SYJ28" s="18"/>
      <c r="SYV28" s="18"/>
      <c r="SZH28" s="18"/>
      <c r="SZT28" s="18"/>
      <c r="TAF28" s="18"/>
      <c r="TAR28" s="18"/>
      <c r="TBD28" s="18"/>
      <c r="TBP28" s="18"/>
      <c r="TCB28" s="18"/>
      <c r="TCN28" s="18"/>
      <c r="TCZ28" s="18"/>
      <c r="TDL28" s="18"/>
      <c r="TDX28" s="18"/>
      <c r="TEJ28" s="18"/>
      <c r="TEV28" s="18"/>
      <c r="TFH28" s="18"/>
      <c r="TFT28" s="18"/>
      <c r="TGF28" s="18"/>
      <c r="TGR28" s="18"/>
      <c r="THD28" s="18"/>
      <c r="THP28" s="18"/>
      <c r="TIB28" s="18"/>
      <c r="TIN28" s="18"/>
      <c r="TIZ28" s="18"/>
      <c r="TJL28" s="18"/>
      <c r="TJX28" s="18"/>
      <c r="TKJ28" s="18"/>
      <c r="TKV28" s="18"/>
      <c r="TLH28" s="18"/>
      <c r="TLT28" s="18"/>
      <c r="TMF28" s="18"/>
      <c r="TMR28" s="18"/>
      <c r="TND28" s="18"/>
      <c r="TNP28" s="18"/>
      <c r="TOB28" s="18"/>
      <c r="TON28" s="18"/>
      <c r="TOZ28" s="18"/>
      <c r="TPL28" s="18"/>
      <c r="TPX28" s="18"/>
      <c r="TQJ28" s="18"/>
      <c r="TQV28" s="18"/>
      <c r="TRH28" s="18"/>
      <c r="TRT28" s="18"/>
      <c r="TSF28" s="18"/>
      <c r="TSR28" s="18"/>
      <c r="TTD28" s="18"/>
      <c r="TTP28" s="18"/>
      <c r="TUB28" s="18"/>
      <c r="TUN28" s="18"/>
      <c r="TUZ28" s="18"/>
      <c r="TVL28" s="18"/>
      <c r="TVX28" s="18"/>
      <c r="TWJ28" s="18"/>
      <c r="TWV28" s="18"/>
      <c r="TXH28" s="18"/>
      <c r="TXT28" s="18"/>
      <c r="TYF28" s="18"/>
      <c r="TYR28" s="18"/>
      <c r="TZD28" s="18"/>
      <c r="TZP28" s="18"/>
      <c r="UAB28" s="18"/>
      <c r="UAN28" s="18"/>
      <c r="UAZ28" s="18"/>
      <c r="UBL28" s="18"/>
      <c r="UBX28" s="18"/>
      <c r="UCJ28" s="18"/>
      <c r="UCV28" s="18"/>
      <c r="UDH28" s="18"/>
      <c r="UDT28" s="18"/>
      <c r="UEF28" s="18"/>
      <c r="UER28" s="18"/>
      <c r="UFD28" s="18"/>
      <c r="UFP28" s="18"/>
      <c r="UGB28" s="18"/>
      <c r="UGN28" s="18"/>
      <c r="UGZ28" s="18"/>
      <c r="UHL28" s="18"/>
      <c r="UHX28" s="18"/>
      <c r="UIJ28" s="18"/>
      <c r="UIV28" s="18"/>
      <c r="UJH28" s="18"/>
      <c r="UJT28" s="18"/>
      <c r="UKF28" s="18"/>
      <c r="UKR28" s="18"/>
      <c r="ULD28" s="18"/>
      <c r="ULP28" s="18"/>
      <c r="UMB28" s="18"/>
      <c r="UMN28" s="18"/>
      <c r="UMZ28" s="18"/>
      <c r="UNL28" s="18"/>
      <c r="UNX28" s="18"/>
      <c r="UOJ28" s="18"/>
      <c r="UOV28" s="18"/>
      <c r="UPH28" s="18"/>
      <c r="UPT28" s="18"/>
      <c r="UQF28" s="18"/>
      <c r="UQR28" s="18"/>
      <c r="URD28" s="18"/>
      <c r="URP28" s="18"/>
      <c r="USB28" s="18"/>
      <c r="USN28" s="18"/>
      <c r="USZ28" s="18"/>
      <c r="UTL28" s="18"/>
      <c r="UTX28" s="18"/>
      <c r="UUJ28" s="18"/>
      <c r="UUV28" s="18"/>
      <c r="UVH28" s="18"/>
      <c r="UVT28" s="18"/>
      <c r="UWF28" s="18"/>
      <c r="UWR28" s="18"/>
      <c r="UXD28" s="18"/>
      <c r="UXP28" s="18"/>
      <c r="UYB28" s="18"/>
      <c r="UYN28" s="18"/>
      <c r="UYZ28" s="18"/>
      <c r="UZL28" s="18"/>
      <c r="UZX28" s="18"/>
      <c r="VAJ28" s="18"/>
      <c r="VAV28" s="18"/>
      <c r="VBH28" s="18"/>
      <c r="VBT28" s="18"/>
      <c r="VCF28" s="18"/>
      <c r="VCR28" s="18"/>
      <c r="VDD28" s="18"/>
      <c r="VDP28" s="18"/>
      <c r="VEB28" s="18"/>
      <c r="VEN28" s="18"/>
      <c r="VEZ28" s="18"/>
      <c r="VFL28" s="18"/>
      <c r="VFX28" s="18"/>
      <c r="VGJ28" s="18"/>
      <c r="VGV28" s="18"/>
      <c r="VHH28" s="18"/>
      <c r="VHT28" s="18"/>
      <c r="VIF28" s="18"/>
      <c r="VIR28" s="18"/>
      <c r="VJD28" s="18"/>
      <c r="VJP28" s="18"/>
      <c r="VKB28" s="18"/>
      <c r="VKN28" s="18"/>
      <c r="VKZ28" s="18"/>
      <c r="VLL28" s="18"/>
      <c r="VLX28" s="18"/>
      <c r="VMJ28" s="18"/>
      <c r="VMV28" s="18"/>
      <c r="VNH28" s="18"/>
      <c r="VNT28" s="18"/>
      <c r="VOF28" s="18"/>
      <c r="VOR28" s="18"/>
      <c r="VPD28" s="18"/>
      <c r="VPP28" s="18"/>
      <c r="VQB28" s="18"/>
      <c r="VQN28" s="18"/>
      <c r="VQZ28" s="18"/>
      <c r="VRL28" s="18"/>
      <c r="VRX28" s="18"/>
      <c r="VSJ28" s="18"/>
      <c r="VSV28" s="18"/>
      <c r="VTH28" s="18"/>
      <c r="VTT28" s="18"/>
      <c r="VUF28" s="18"/>
      <c r="VUR28" s="18"/>
      <c r="VVD28" s="18"/>
      <c r="VVP28" s="18"/>
      <c r="VWB28" s="18"/>
      <c r="VWN28" s="18"/>
      <c r="VWZ28" s="18"/>
      <c r="VXL28" s="18"/>
      <c r="VXX28" s="18"/>
      <c r="VYJ28" s="18"/>
      <c r="VYV28" s="18"/>
      <c r="VZH28" s="18"/>
      <c r="VZT28" s="18"/>
      <c r="WAF28" s="18"/>
      <c r="WAR28" s="18"/>
      <c r="WBD28" s="18"/>
      <c r="WBP28" s="18"/>
      <c r="WCB28" s="18"/>
      <c r="WCN28" s="18"/>
      <c r="WCZ28" s="18"/>
      <c r="WDL28" s="18"/>
      <c r="WDX28" s="18"/>
      <c r="WEJ28" s="18"/>
      <c r="WEV28" s="18"/>
      <c r="WFH28" s="18"/>
      <c r="WFT28" s="18"/>
      <c r="WGF28" s="18"/>
      <c r="WGR28" s="18"/>
      <c r="WHD28" s="18"/>
      <c r="WHP28" s="18"/>
      <c r="WIB28" s="18"/>
      <c r="WIN28" s="18"/>
      <c r="WIZ28" s="18"/>
      <c r="WJL28" s="18"/>
      <c r="WJX28" s="18"/>
      <c r="WKJ28" s="18"/>
      <c r="WKV28" s="18"/>
      <c r="WLH28" s="18"/>
      <c r="WLT28" s="18"/>
      <c r="WMF28" s="18"/>
      <c r="WMR28" s="18"/>
      <c r="WND28" s="18"/>
      <c r="WNP28" s="18"/>
      <c r="WOB28" s="18"/>
      <c r="WON28" s="18"/>
      <c r="WOZ28" s="18"/>
      <c r="WPL28" s="18"/>
      <c r="WPX28" s="18"/>
      <c r="WQJ28" s="18"/>
      <c r="WQV28" s="18"/>
      <c r="WRH28" s="18"/>
      <c r="WRT28" s="18"/>
      <c r="WSF28" s="18"/>
      <c r="WSR28" s="18"/>
      <c r="WTD28" s="18"/>
      <c r="WTP28" s="18"/>
      <c r="WUB28" s="18"/>
      <c r="WUN28" s="18"/>
      <c r="WUZ28" s="18"/>
      <c r="WVL28" s="18"/>
      <c r="WVX28" s="18"/>
      <c r="WWJ28" s="18"/>
      <c r="WWV28" s="18"/>
      <c r="WXH28" s="18"/>
      <c r="WXT28" s="18"/>
      <c r="WYF28" s="18"/>
      <c r="WYR28" s="18"/>
      <c r="WZD28" s="18"/>
      <c r="WZP28" s="18"/>
      <c r="XAB28" s="18"/>
      <c r="XAN28" s="18"/>
      <c r="XAZ28" s="18"/>
      <c r="XBL28" s="18"/>
      <c r="XBX28" s="18"/>
      <c r="XCJ28" s="18"/>
      <c r="XCV28" s="18"/>
      <c r="XDH28" s="18"/>
      <c r="XDT28" s="18"/>
      <c r="XEF28" s="18"/>
    </row>
    <row r="29" spans="1:1024 1036:2044 2056:3064 3076:4096 4108:5116 5128:6136 6148:7168 7180:8188 8200:9208 9220:10240 10252:11260 11272:12280 12292:13312 13324:14332 14344:15352 15364:16360" x14ac:dyDescent="0.25">
      <c r="B29" s="59"/>
      <c r="C29" s="59"/>
      <c r="D29" s="59"/>
      <c r="E29" s="59"/>
      <c r="F29" s="59"/>
      <c r="G29" s="59"/>
      <c r="H29" s="59"/>
      <c r="I29" s="59"/>
      <c r="J29" s="59"/>
      <c r="K29" s="59"/>
      <c r="L29" s="58"/>
      <c r="M29" s="59"/>
      <c r="N29" s="59"/>
      <c r="O29" s="59"/>
      <c r="Q29" s="26"/>
      <c r="R29" s="26"/>
      <c r="S29" s="26"/>
      <c r="T29" s="26"/>
    </row>
    <row r="30" spans="1:1024 1036:2044 2056:3064 3076:4096 4108:5116 5128:6136 6148:7168 7180:8188 8200:9208 9220:10240 10252:11260 11272:12280 12292:13312 13324:14332 14344:15352 15364:16360" x14ac:dyDescent="0.25">
      <c r="Q30" s="26"/>
      <c r="R30" s="26"/>
      <c r="S30" s="26"/>
      <c r="T30" s="26"/>
    </row>
    <row r="31" spans="1:1024 1036:2044 2056:3064 3076:4096 4108:5116 5128:6136 6148:7168 7180:8188 8200:9208 9220:10240 10252:11260 11272:12280 12292:13312 13324:14332 14344:15352 15364:16360" x14ac:dyDescent="0.25">
      <c r="A31" s="74" t="s">
        <v>127</v>
      </c>
      <c r="B31" s="75"/>
      <c r="C31" s="75"/>
      <c r="D31" s="75"/>
      <c r="E31" s="75"/>
      <c r="F31" s="75"/>
      <c r="G31" s="75"/>
      <c r="H31" s="75"/>
      <c r="I31" s="75"/>
      <c r="J31" s="75"/>
      <c r="K31" s="75"/>
      <c r="L31" s="75"/>
      <c r="M31" s="75"/>
      <c r="N31" s="75"/>
      <c r="O31" s="76"/>
      <c r="Q31" s="26"/>
      <c r="R31" s="26"/>
      <c r="S31" s="26"/>
      <c r="T31" s="26"/>
    </row>
    <row r="32" spans="1:1024 1036:2044 2056:3064 3076:4096 4108:5116 5128:6136 6148:7168 7180:8188 8200:9208 9220:10240 10252:11260 11272:12280 12292:13312 13324:14332 14344:15352 15364:16360" x14ac:dyDescent="0.25">
      <c r="A32" s="80"/>
      <c r="B32" s="81"/>
      <c r="C32" s="81"/>
      <c r="D32" s="81"/>
      <c r="E32" s="81"/>
      <c r="F32" s="81"/>
      <c r="G32" s="81"/>
      <c r="H32" s="81"/>
      <c r="I32" s="81"/>
      <c r="J32" s="81"/>
      <c r="K32" s="81"/>
      <c r="L32" s="81"/>
      <c r="M32" s="81"/>
      <c r="N32" s="81"/>
      <c r="O32" s="82"/>
      <c r="Q32" s="26"/>
      <c r="R32" s="26"/>
      <c r="S32" s="26"/>
      <c r="T32" s="26"/>
    </row>
    <row r="33" spans="1:20" x14ac:dyDescent="0.25">
      <c r="Q33" s="26"/>
      <c r="R33" s="26"/>
      <c r="S33" s="26"/>
      <c r="T33" s="26"/>
    </row>
    <row r="34" spans="1:20" x14ac:dyDescent="0.25">
      <c r="A34" s="83" t="s">
        <v>125</v>
      </c>
      <c r="B34" s="84"/>
      <c r="C34" s="84"/>
      <c r="D34" s="84"/>
      <c r="E34" s="84"/>
      <c r="F34" s="84"/>
      <c r="G34" s="84"/>
      <c r="H34" s="84"/>
      <c r="I34" s="84"/>
      <c r="J34" s="84"/>
      <c r="K34" s="84"/>
      <c r="L34" s="84"/>
      <c r="M34" s="84"/>
      <c r="N34" s="84"/>
      <c r="O34" s="85"/>
      <c r="Q34" s="26"/>
      <c r="R34" s="26"/>
      <c r="S34" s="26"/>
      <c r="T34" s="26"/>
    </row>
    <row r="35" spans="1:20" x14ac:dyDescent="0.25">
      <c r="D35" s="60"/>
      <c r="E35" s="60"/>
      <c r="F35" s="60"/>
      <c r="G35" s="60"/>
      <c r="H35" s="60"/>
      <c r="I35" s="60"/>
      <c r="J35" s="60"/>
      <c r="K35" s="60"/>
    </row>
    <row r="37" spans="1:20" x14ac:dyDescent="0.25">
      <c r="D37" s="60"/>
      <c r="E37" s="60"/>
      <c r="F37" s="60"/>
      <c r="G37" s="60"/>
      <c r="H37" s="60"/>
      <c r="I37" s="60"/>
      <c r="J37" s="60"/>
      <c r="K37" s="60"/>
    </row>
    <row r="38" spans="1:20" x14ac:dyDescent="0.25">
      <c r="D38" s="60"/>
      <c r="E38" s="60"/>
      <c r="F38" s="60"/>
      <c r="G38" s="60"/>
      <c r="H38" s="60"/>
      <c r="I38" s="60"/>
      <c r="J38" s="60"/>
      <c r="K38" s="60"/>
    </row>
    <row r="39" spans="1:20" x14ac:dyDescent="0.25">
      <c r="D39" s="60"/>
      <c r="E39" s="60"/>
      <c r="F39" s="60"/>
      <c r="G39" s="60"/>
      <c r="H39" s="60"/>
      <c r="I39" s="60"/>
      <c r="J39" s="60"/>
      <c r="K39" s="60"/>
    </row>
    <row r="40" spans="1:20" x14ac:dyDescent="0.25">
      <c r="J40" s="60"/>
      <c r="K40" s="60"/>
    </row>
    <row r="42" spans="1:20" x14ac:dyDescent="0.25">
      <c r="J42" s="61"/>
      <c r="K42" s="61"/>
    </row>
    <row r="43" spans="1:20" x14ac:dyDescent="0.25">
      <c r="D43" s="61"/>
      <c r="E43" s="61"/>
      <c r="G43" s="61"/>
      <c r="H43" s="61"/>
      <c r="I43" s="61"/>
      <c r="J43" s="61"/>
      <c r="K43" s="61"/>
    </row>
    <row r="44" spans="1:20" x14ac:dyDescent="0.25">
      <c r="D44" s="61"/>
      <c r="E44" s="61"/>
      <c r="F44" s="61"/>
      <c r="G44" s="61"/>
      <c r="H44" s="61"/>
      <c r="I44" s="61"/>
      <c r="J44" s="61"/>
      <c r="K44" s="61"/>
    </row>
    <row r="45" spans="1:20" x14ac:dyDescent="0.25">
      <c r="D45" s="61"/>
      <c r="E45" s="61"/>
      <c r="F45" s="61"/>
      <c r="G45" s="61"/>
      <c r="H45" s="61"/>
      <c r="I45" s="61"/>
      <c r="J45" s="61"/>
      <c r="K45" s="61"/>
    </row>
    <row r="1048576" spans="16:16" x14ac:dyDescent="0.25">
      <c r="P1048576" s="26"/>
    </row>
  </sheetData>
  <mergeCells count="2">
    <mergeCell ref="A34:O34"/>
    <mergeCell ref="A31:O32"/>
  </mergeCells>
  <pageMargins left="0.7" right="0.7" top="0.75" bottom="0.75" header="0.3" footer="0.3"/>
  <pageSetup paperSize="304" orientation="portrait" r:id="rId1"/>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C08DF05AF75D44AEF9EB31F22CBCEA" ma:contentTypeVersion="18" ma:contentTypeDescription="Create a new document." ma:contentTypeScope="" ma:versionID="e6f1cc9f7fae20c6ded264774d0821ce">
  <xsd:schema xmlns:xsd="http://www.w3.org/2001/XMLSchema" xmlns:xs="http://www.w3.org/2001/XMLSchema" xmlns:p="http://schemas.microsoft.com/office/2006/metadata/properties" xmlns:ns2="fe2dcbe2-4e8e-4629-b197-82ae287d7d36" xmlns:ns3="9a8df84f-07e5-4120-8fc1-bf0494d5fc42" targetNamespace="http://schemas.microsoft.com/office/2006/metadata/properties" ma:root="true" ma:fieldsID="8ab4857ba2f935f9e02f182d71d258fd" ns2:_="" ns3:_="">
    <xsd:import namespace="fe2dcbe2-4e8e-4629-b197-82ae287d7d36"/>
    <xsd:import namespace="9a8df84f-07e5-4120-8fc1-bf0494d5fc4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LengthInSecond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2dcbe2-4e8e-4629-b197-82ae287d7d3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0087277-d571-4fe7-be4d-9b9cbe8d88df}" ma:internalName="TaxCatchAll" ma:showField="CatchAllData" ma:web="fe2dcbe2-4e8e-4629-b197-82ae287d7d3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8df84f-07e5-4120-8fc1-bf0494d5fc4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dd5c078-b1c9-448c-827a-ca010be97834"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e2dcbe2-4e8e-4629-b197-82ae287d7d36" xsi:nil="true"/>
    <lcf76f155ced4ddcb4097134ff3c332f xmlns="9a8df84f-07e5-4120-8fc1-bf0494d5fc4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1E99B4D-DA62-4A3A-8F10-DD0185E59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2dcbe2-4e8e-4629-b197-82ae287d7d36"/>
    <ds:schemaRef ds:uri="9a8df84f-07e5-4120-8fc1-bf0494d5f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941C3F-B058-4DCD-82AA-6F559FDDA9CF}">
  <ds:schemaRefs>
    <ds:schemaRef ds:uri="http://schemas.microsoft.com/sharepoint/v3/contenttype/forms"/>
  </ds:schemaRefs>
</ds:datastoreItem>
</file>

<file path=customXml/itemProps3.xml><?xml version="1.0" encoding="utf-8"?>
<ds:datastoreItem xmlns:ds="http://schemas.openxmlformats.org/officeDocument/2006/customXml" ds:itemID="{A0BED326-B723-47B5-BCE2-AA74A4BD2524}">
  <ds:schemaRefs>
    <ds:schemaRef ds:uri="http://schemas.microsoft.com/office/2006/metadata/properties"/>
    <ds:schemaRef ds:uri="http://schemas.microsoft.com/office/infopath/2007/PartnerControls"/>
    <ds:schemaRef ds:uri="fe2dcbe2-4e8e-4629-b197-82ae287d7d36"/>
    <ds:schemaRef ds:uri="9a8df84f-07e5-4120-8fc1-bf0494d5fc42"/>
  </ds:schemaRefs>
</ds:datastoreItem>
</file>

<file path=docMetadata/LabelInfo.xml><?xml version="1.0" encoding="utf-8"?>
<clbl:labelList xmlns:clbl="http://schemas.microsoft.com/office/2020/mipLabelMetadata">
  <clbl:label id="{b04ca17c-33fe-4e0f-9420-8297190e46b9}" enabled="0" method="" siteId="{b04ca17c-33fe-4e0f-9420-8297190e4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PnL</vt:lpstr>
      <vt:lpstr>BS</vt:lpstr>
      <vt:lpstr>CF</vt:lpstr>
      <vt:lpstr>Segment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 Bingefors</dc:creator>
  <cp:keywords/>
  <dc:description/>
  <cp:lastModifiedBy>Morten Løken Edvardsen</cp:lastModifiedBy>
  <cp:revision/>
  <dcterms:created xsi:type="dcterms:W3CDTF">2015-06-05T18:17:20Z</dcterms:created>
  <dcterms:modified xsi:type="dcterms:W3CDTF">2024-08-13T05:45:17Z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ediaServiceImageTags">
    <vt:lpwstr/>
  </property>
  <property fmtid="{D5CDD505-2E9C-101B-9397-08002B2CF9AE}" pid="5" name="ContentTypeId">
    <vt:lpwstr>0x01010066C08DF05AF75D44AEF9EB31F22CBCEA</vt:lpwstr>
  </property>
</Properties>
</file>